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170" windowHeight="10860"/>
  </bookViews>
  <sheets>
    <sheet name="Лист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37" i="1" l="1"/>
  <c r="P64" i="1"/>
  <c r="N64" i="1"/>
  <c r="L64" i="1"/>
  <c r="K64" i="1"/>
  <c r="I64" i="1"/>
  <c r="N37" i="1"/>
  <c r="J47" i="1"/>
  <c r="K37" i="1"/>
  <c r="L37" i="1"/>
  <c r="H51" i="1" l="1"/>
  <c r="P77" i="1"/>
  <c r="N77" i="1"/>
  <c r="L77" i="1"/>
  <c r="K77" i="1"/>
  <c r="I77" i="1"/>
  <c r="I63" i="1"/>
  <c r="I58" i="1"/>
  <c r="P54" i="1"/>
  <c r="N54" i="1"/>
  <c r="L54" i="1"/>
  <c r="K54" i="1"/>
  <c r="I54" i="1"/>
  <c r="I37" i="1"/>
  <c r="H30" i="1"/>
  <c r="H9" i="1"/>
  <c r="K16" i="1"/>
  <c r="I16" i="1"/>
  <c r="K15" i="1"/>
  <c r="I15" i="1"/>
  <c r="G43" i="1"/>
  <c r="G34" i="1"/>
  <c r="G19" i="1"/>
  <c r="G9" i="1"/>
  <c r="G51" i="1"/>
  <c r="P79" i="1"/>
  <c r="N79" i="1"/>
  <c r="L79" i="1"/>
  <c r="K79" i="1"/>
  <c r="I79" i="1"/>
  <c r="G40" i="1"/>
  <c r="O34" i="1"/>
  <c r="M34" i="1"/>
  <c r="H34" i="1"/>
  <c r="J34" i="1"/>
  <c r="G32" i="1"/>
  <c r="K32" i="1" s="1"/>
  <c r="K10" i="1"/>
  <c r="K11" i="1"/>
  <c r="K12" i="1"/>
  <c r="K13" i="1"/>
  <c r="K14" i="1"/>
  <c r="K18" i="1"/>
  <c r="K20" i="1"/>
  <c r="K22" i="1"/>
  <c r="K23" i="1"/>
  <c r="K25" i="1"/>
  <c r="K26" i="1"/>
  <c r="K28" i="1"/>
  <c r="K29" i="1"/>
  <c r="K31" i="1"/>
  <c r="K33" i="1"/>
  <c r="K35" i="1"/>
  <c r="K36" i="1"/>
  <c r="K39" i="1"/>
  <c r="K41" i="1"/>
  <c r="K42" i="1"/>
  <c r="K44" i="1"/>
  <c r="K46" i="1"/>
  <c r="K48" i="1"/>
  <c r="K49" i="1"/>
  <c r="K52" i="1"/>
  <c r="K53" i="1"/>
  <c r="K55" i="1"/>
  <c r="K56" i="1"/>
  <c r="K57" i="1"/>
  <c r="K58" i="1"/>
  <c r="K59" i="1"/>
  <c r="K60" i="1"/>
  <c r="K61" i="1"/>
  <c r="K62" i="1"/>
  <c r="K63" i="1"/>
  <c r="K65" i="1"/>
  <c r="K66" i="1"/>
  <c r="K67" i="1"/>
  <c r="K68" i="1"/>
  <c r="K69" i="1"/>
  <c r="K70" i="1"/>
  <c r="K71" i="1"/>
  <c r="K72" i="1"/>
  <c r="K73" i="1"/>
  <c r="K74" i="1"/>
  <c r="K75" i="1"/>
  <c r="K76" i="1"/>
  <c r="K78" i="1"/>
  <c r="K34" i="1" l="1"/>
  <c r="L63" i="1"/>
  <c r="L62" i="1"/>
  <c r="N63" i="1"/>
  <c r="N62" i="1"/>
  <c r="P62" i="1"/>
  <c r="P63" i="1"/>
  <c r="L60" i="1"/>
  <c r="P60" i="1"/>
  <c r="N60" i="1"/>
  <c r="L56" i="1"/>
  <c r="L58" i="1"/>
  <c r="N58" i="1"/>
  <c r="P58" i="1"/>
  <c r="O17" i="1"/>
  <c r="I59" i="1"/>
  <c r="I60" i="1"/>
  <c r="I68" i="1"/>
  <c r="G50" i="1"/>
  <c r="G47" i="1"/>
  <c r="G38" i="1"/>
  <c r="G30" i="1"/>
  <c r="G24" i="1"/>
  <c r="G17" i="1"/>
  <c r="H24" i="1"/>
  <c r="H27" i="1"/>
  <c r="H38" i="1"/>
  <c r="H40" i="1"/>
  <c r="H43" i="1"/>
  <c r="H47" i="1"/>
  <c r="H50" i="1" l="1"/>
  <c r="K45" i="1"/>
  <c r="K21" i="1"/>
  <c r="G27" i="1"/>
  <c r="G8" i="1" s="1"/>
  <c r="K30" i="1"/>
  <c r="J51" i="1"/>
  <c r="K51" i="1" s="1"/>
  <c r="P76" i="1"/>
  <c r="N76" i="1"/>
  <c r="L76" i="1"/>
  <c r="P75" i="1"/>
  <c r="N75" i="1"/>
  <c r="L75" i="1"/>
  <c r="N72" i="1"/>
  <c r="P72" i="1"/>
  <c r="P68" i="1"/>
  <c r="L68" i="1"/>
  <c r="N68" i="1"/>
  <c r="P59" i="1"/>
  <c r="N59" i="1"/>
  <c r="L59" i="1"/>
  <c r="P56" i="1"/>
  <c r="N56" i="1"/>
  <c r="I33" i="1"/>
  <c r="L33" i="1"/>
  <c r="N33" i="1"/>
  <c r="P33" i="1"/>
  <c r="G80" i="1" l="1"/>
  <c r="I10" i="1"/>
  <c r="I11" i="1"/>
  <c r="I12" i="1"/>
  <c r="I13" i="1"/>
  <c r="I14" i="1"/>
  <c r="I18" i="1"/>
  <c r="I20" i="1"/>
  <c r="I22" i="1"/>
  <c r="I23" i="1"/>
  <c r="I25" i="1"/>
  <c r="I26" i="1"/>
  <c r="I28" i="1"/>
  <c r="I29" i="1"/>
  <c r="I31" i="1"/>
  <c r="I35" i="1"/>
  <c r="I36" i="1"/>
  <c r="I39" i="1"/>
  <c r="I41" i="1"/>
  <c r="I42" i="1"/>
  <c r="I44" i="1"/>
  <c r="I46" i="1"/>
  <c r="I48" i="1"/>
  <c r="I49" i="1"/>
  <c r="I52" i="1"/>
  <c r="I53" i="1"/>
  <c r="I55" i="1"/>
  <c r="I56" i="1"/>
  <c r="I57" i="1"/>
  <c r="I61" i="1"/>
  <c r="I62" i="1"/>
  <c r="I65" i="1"/>
  <c r="I66" i="1"/>
  <c r="I67" i="1"/>
  <c r="I69" i="1"/>
  <c r="I70" i="1"/>
  <c r="I71" i="1"/>
  <c r="I72" i="1"/>
  <c r="I73" i="1"/>
  <c r="I74" i="1"/>
  <c r="I75" i="1"/>
  <c r="I76" i="1"/>
  <c r="I78" i="1"/>
  <c r="I21" i="1" l="1"/>
  <c r="I45" i="1"/>
  <c r="O27" i="1"/>
  <c r="M27" i="1"/>
  <c r="J27" i="1"/>
  <c r="K27" i="1" s="1"/>
  <c r="O9" i="1"/>
  <c r="M9" i="1"/>
  <c r="J9" i="1"/>
  <c r="K9" i="1" s="1"/>
  <c r="I32" i="1"/>
  <c r="I9" i="1" l="1"/>
  <c r="I27" i="1"/>
  <c r="I30" i="1"/>
  <c r="I51" i="1"/>
  <c r="P9" i="1"/>
  <c r="P10" i="1"/>
  <c r="P11" i="1"/>
  <c r="P12" i="1"/>
  <c r="P13" i="1"/>
  <c r="P18" i="1"/>
  <c r="P20" i="1"/>
  <c r="P21" i="1"/>
  <c r="P22" i="1"/>
  <c r="P23" i="1"/>
  <c r="P25" i="1"/>
  <c r="P26" i="1"/>
  <c r="P27" i="1"/>
  <c r="P28" i="1"/>
  <c r="P29" i="1"/>
  <c r="P30" i="1"/>
  <c r="P32" i="1"/>
  <c r="P35" i="1"/>
  <c r="P36" i="1"/>
  <c r="P39" i="1"/>
  <c r="P41" i="1"/>
  <c r="P42" i="1"/>
  <c r="P44" i="1"/>
  <c r="P45" i="1"/>
  <c r="P46" i="1"/>
  <c r="P48" i="1"/>
  <c r="P49" i="1"/>
  <c r="P52" i="1"/>
  <c r="P55" i="1"/>
  <c r="P57" i="1"/>
  <c r="P61" i="1"/>
  <c r="P65" i="1"/>
  <c r="P66" i="1"/>
  <c r="P67" i="1"/>
  <c r="P69" i="1"/>
  <c r="P70" i="1"/>
  <c r="P71" i="1"/>
  <c r="P73" i="1"/>
  <c r="P74" i="1"/>
  <c r="P78" i="1"/>
  <c r="N9" i="1"/>
  <c r="N10" i="1"/>
  <c r="N11" i="1"/>
  <c r="N12" i="1"/>
  <c r="N13" i="1"/>
  <c r="N18" i="1"/>
  <c r="N20" i="1"/>
  <c r="N21" i="1"/>
  <c r="N22" i="1"/>
  <c r="N23" i="1"/>
  <c r="N25" i="1"/>
  <c r="N26" i="1"/>
  <c r="N27" i="1"/>
  <c r="N28" i="1"/>
  <c r="N29" i="1"/>
  <c r="N30" i="1"/>
  <c r="N32" i="1"/>
  <c r="N35" i="1"/>
  <c r="N36" i="1"/>
  <c r="N39" i="1"/>
  <c r="N41" i="1"/>
  <c r="N42" i="1"/>
  <c r="N44" i="1"/>
  <c r="N45" i="1"/>
  <c r="N46" i="1"/>
  <c r="N48" i="1"/>
  <c r="N49" i="1"/>
  <c r="N52" i="1"/>
  <c r="N55" i="1"/>
  <c r="N57" i="1"/>
  <c r="N61" i="1"/>
  <c r="N65" i="1"/>
  <c r="N66" i="1"/>
  <c r="N67" i="1"/>
  <c r="N69" i="1"/>
  <c r="N70" i="1"/>
  <c r="N71" i="1"/>
  <c r="N73" i="1"/>
  <c r="N74" i="1"/>
  <c r="N78" i="1"/>
  <c r="L10" i="1"/>
  <c r="L11" i="1"/>
  <c r="L12" i="1"/>
  <c r="L13" i="1"/>
  <c r="L18" i="1"/>
  <c r="L20" i="1"/>
  <c r="L21" i="1"/>
  <c r="L22" i="1"/>
  <c r="L23" i="1"/>
  <c r="L25" i="1"/>
  <c r="L26" i="1"/>
  <c r="L27" i="1"/>
  <c r="L28" i="1"/>
  <c r="L29" i="1"/>
  <c r="L30" i="1"/>
  <c r="L32" i="1"/>
  <c r="L35" i="1"/>
  <c r="L36" i="1"/>
  <c r="L39" i="1"/>
  <c r="L41" i="1"/>
  <c r="L42" i="1"/>
  <c r="L44" i="1"/>
  <c r="L45" i="1"/>
  <c r="L46" i="1"/>
  <c r="L48" i="1"/>
  <c r="L49" i="1"/>
  <c r="L52" i="1"/>
  <c r="L55" i="1"/>
  <c r="L57" i="1"/>
  <c r="L61" i="1"/>
  <c r="L65" i="1"/>
  <c r="L66" i="1"/>
  <c r="L67" i="1"/>
  <c r="L69" i="1"/>
  <c r="L70" i="1"/>
  <c r="L71" i="1"/>
  <c r="L72" i="1"/>
  <c r="L73" i="1"/>
  <c r="L74" i="1"/>
  <c r="L78" i="1"/>
  <c r="O51" i="1"/>
  <c r="O50" i="1" s="1"/>
  <c r="O47" i="1"/>
  <c r="O43" i="1"/>
  <c r="O40" i="1"/>
  <c r="O38" i="1"/>
  <c r="O24" i="1"/>
  <c r="O19" i="1"/>
  <c r="O8" i="1" l="1"/>
  <c r="O80" i="1" s="1"/>
  <c r="I47" i="1"/>
  <c r="M51" i="1" l="1"/>
  <c r="M50" i="1" l="1"/>
  <c r="P51" i="1"/>
  <c r="M17" i="1"/>
  <c r="M19" i="1"/>
  <c r="M24" i="1"/>
  <c r="M38" i="1"/>
  <c r="M40" i="1"/>
  <c r="M43" i="1"/>
  <c r="M47" i="1"/>
  <c r="P17" i="1" l="1"/>
  <c r="P34" i="1"/>
  <c r="P24" i="1"/>
  <c r="P38" i="1"/>
  <c r="P47" i="1"/>
  <c r="P43" i="1"/>
  <c r="P40" i="1"/>
  <c r="P19" i="1"/>
  <c r="P50" i="1"/>
  <c r="M8" i="1"/>
  <c r="J17" i="1"/>
  <c r="J19" i="1"/>
  <c r="J24" i="1"/>
  <c r="N34" i="1"/>
  <c r="J38" i="1"/>
  <c r="J40" i="1"/>
  <c r="J43" i="1"/>
  <c r="N40" i="1" l="1"/>
  <c r="K40" i="1"/>
  <c r="N19" i="1"/>
  <c r="K19" i="1"/>
  <c r="N24" i="1"/>
  <c r="K24" i="1"/>
  <c r="N17" i="1"/>
  <c r="K17" i="1"/>
  <c r="N38" i="1"/>
  <c r="K38" i="1"/>
  <c r="L47" i="1"/>
  <c r="K47" i="1"/>
  <c r="N43" i="1"/>
  <c r="K43" i="1"/>
  <c r="J50" i="1"/>
  <c r="L51" i="1"/>
  <c r="N51" i="1"/>
  <c r="N47" i="1"/>
  <c r="M80" i="1"/>
  <c r="P80" i="1" s="1"/>
  <c r="P8" i="1"/>
  <c r="J8" i="1"/>
  <c r="I43" i="1"/>
  <c r="K8" i="1" l="1"/>
  <c r="N50" i="1"/>
  <c r="K50" i="1"/>
  <c r="L43" i="1"/>
  <c r="L9" i="1"/>
  <c r="J80" i="1"/>
  <c r="N8" i="1"/>
  <c r="I34" i="1"/>
  <c r="I40" i="1"/>
  <c r="I38" i="1"/>
  <c r="I24" i="1"/>
  <c r="H19" i="1"/>
  <c r="I19" i="1" s="1"/>
  <c r="H17" i="1"/>
  <c r="I50" i="1"/>
  <c r="I17" i="1" l="1"/>
  <c r="H8" i="1"/>
  <c r="N80" i="1"/>
  <c r="K80" i="1"/>
  <c r="L50" i="1"/>
  <c r="L40" i="1"/>
  <c r="L38" i="1"/>
  <c r="L34" i="1"/>
  <c r="L24" i="1"/>
  <c r="L19" i="1"/>
  <c r="L17" i="1"/>
  <c r="I8" i="1" l="1"/>
  <c r="L8" i="1"/>
  <c r="H80" i="1"/>
  <c r="I80" i="1" l="1"/>
  <c r="L80" i="1"/>
</calcChain>
</file>

<file path=xl/sharedStrings.xml><?xml version="1.0" encoding="utf-8"?>
<sst xmlns="http://schemas.openxmlformats.org/spreadsheetml/2006/main" count="379" uniqueCount="173">
  <si>
    <t>Код дохода</t>
  </si>
  <si>
    <t/>
  </si>
  <si>
    <t>0000</t>
  </si>
  <si>
    <t>110</t>
  </si>
  <si>
    <t>120</t>
  </si>
  <si>
    <t>130</t>
  </si>
  <si>
    <t>430</t>
  </si>
  <si>
    <t>180</t>
  </si>
  <si>
    <t>150</t>
  </si>
  <si>
    <t>Наименование показателя</t>
  </si>
  <si>
    <t>Всего доходов</t>
  </si>
  <si>
    <t>000</t>
  </si>
  <si>
    <t>1 01 02010 01</t>
  </si>
  <si>
    <t>1 01 02020 01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</si>
  <si>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              статьями 227, 227.1 и 228 Налогового кодекса Российской Федерации</t>
  </si>
  <si>
    <t xml:space="preserve"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                   статьей 227 Налогового кодекса Российской Федерации 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</si>
  <si>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</si>
  <si>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1 01 02030 01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</si>
  <si>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у физических лиц на основании патента в соответствии со статьей 227.1 Налогового кодекса Российской Федерации</t>
  </si>
  <si>
    <t>1 01 02040 01</t>
  </si>
  <si>
    <t xml:space="preserve">1 03 02000 01
</t>
  </si>
  <si>
    <t xml:space="preserve">Налог, взимаемый в связи с применением упрощенной системы налогообложения
</t>
  </si>
  <si>
    <t xml:space="preserve">1 05 01000 00
</t>
  </si>
  <si>
    <t xml:space="preserve">Единый налог на вмененный доход для отдельных видов деятельности
</t>
  </si>
  <si>
    <t xml:space="preserve">1 05 02000 02
</t>
  </si>
  <si>
    <t xml:space="preserve">Единый сельскохозяйственный налог
</t>
  </si>
  <si>
    <t xml:space="preserve">1 05 03000 01
</t>
  </si>
  <si>
    <t xml:space="preserve">Налог, взимаемый в связи с применением патентной системы налогообложения
</t>
  </si>
  <si>
    <t xml:space="preserve">1 05 04000 02
</t>
  </si>
  <si>
    <t xml:space="preserve">1 06 01000 00
</t>
  </si>
  <si>
    <t xml:space="preserve">1 06 06000 00
</t>
  </si>
  <si>
    <t xml:space="preserve">Налог на имущество физических лиц
</t>
  </si>
  <si>
    <t xml:space="preserve">Земельный налог
</t>
  </si>
  <si>
    <t xml:space="preserve">Акцизы по подакцизным товарам (продукции), производимым на территории Российской Федерации
</t>
  </si>
  <si>
    <t xml:space="preserve">1 08 00000 00 </t>
  </si>
  <si>
    <t>Государственная пошлина</t>
  </si>
  <si>
    <t xml:space="preserve">1 03 00000 00
</t>
  </si>
  <si>
    <t>Налоги на товары (работы, услуги), реализуемые на территории Российской Федерации</t>
  </si>
  <si>
    <t>Налоги на совокупный доход</t>
  </si>
  <si>
    <t xml:space="preserve">1 05 00000 00
</t>
  </si>
  <si>
    <t>1 06 00000 00</t>
  </si>
  <si>
    <t>Налог на имущество</t>
  </si>
  <si>
    <t>Доходы от использования имущества, находящегося в государственной  и муниципальной собственности</t>
  </si>
  <si>
    <t>1 11 00000 00</t>
  </si>
  <si>
    <t>Платежи при пользовании природными ресурсами</t>
  </si>
  <si>
    <t>1 12 00000 00</t>
  </si>
  <si>
    <t>Доходы от оказания платных услуг(работ и компенсации затрат государства</t>
  </si>
  <si>
    <t>1 13 00000 00</t>
  </si>
  <si>
    <t>Доходы от продажи материальных и нематериальных активов</t>
  </si>
  <si>
    <t>1 14 00000 00</t>
  </si>
  <si>
    <t>1 16 00000 00</t>
  </si>
  <si>
    <t>Штрафы,санкции, возмещение ущерба</t>
  </si>
  <si>
    <t>Прочие неналоговые доходы</t>
  </si>
  <si>
    <t>1 17 00000 00</t>
  </si>
  <si>
    <t xml:space="preserve">НАЛОГОВЫЕ И НЕНАЛОГОВЫЕ ДОХОДЫ
</t>
  </si>
  <si>
    <t>1 00 00000 00</t>
  </si>
  <si>
    <t xml:space="preserve">НАЛОГИ НА ПРИБЫЛЬ, ДОХОДЫ
</t>
  </si>
  <si>
    <t>1 01 00000 00</t>
  </si>
  <si>
    <t xml:space="preserve">Государственная пошлина по делам, рассматриваемым в судах общей юрисдикции, мировыми судьями
</t>
  </si>
  <si>
    <t xml:space="preserve">1 08 03000 01
</t>
  </si>
  <si>
    <t xml:space="preserve">Государственная пошлина за государственную регистрацию, а также за совершение прочих юридически значимых действий
</t>
  </si>
  <si>
    <t xml:space="preserve">1 08 07000 01
</t>
  </si>
  <si>
    <t xml:space="preserve"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Российской Федерации, субъектам Российской Федерации или муниципальным образованиям
</t>
  </si>
  <si>
    <t xml:space="preserve">1 11 01000 00
</t>
  </si>
  <si>
    <t xml:space="preserve"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
</t>
  </si>
  <si>
    <t xml:space="preserve">1 11 05000 00 
</t>
  </si>
  <si>
    <t xml:space="preserve">Плата за негативное воздействие на окружающую среду
</t>
  </si>
  <si>
    <t xml:space="preserve">1 12 01000 01 
</t>
  </si>
  <si>
    <t xml:space="preserve">Доходы от оказания платных услуг (работ)
</t>
  </si>
  <si>
    <t xml:space="preserve">1 13 01000 00
</t>
  </si>
  <si>
    <t xml:space="preserve">Доходы от компенсации затрат государства
</t>
  </si>
  <si>
    <t xml:space="preserve">1 13 02000 00
</t>
  </si>
  <si>
    <t xml:space="preserve">Доходы от продажи земельных участков, находящихся в государственной и муниципальной собственности
</t>
  </si>
  <si>
    <t xml:space="preserve">1 14 06000 00
</t>
  </si>
  <si>
    <t xml:space="preserve">Прочие неналоговые доходы
</t>
  </si>
  <si>
    <t xml:space="preserve">1 17 05000 00 
</t>
  </si>
  <si>
    <t xml:space="preserve">БЕЗВОЗМЕЗДНЫЕ ПОСТУПЛЕНИЯ
</t>
  </si>
  <si>
    <t xml:space="preserve">2 00 00000 00
</t>
  </si>
  <si>
    <t xml:space="preserve">БЕЗВОЗМЕЗДНЫЕ ПОСТУПЛЕНИЯ ОТ ДРУГИХ БЮДЖЕТОВ БЮДЖЕТНОЙ СИСТЕМЫ РОССИЙСКОЙ ФЕДЕРАЦИИ
</t>
  </si>
  <si>
    <t xml:space="preserve">2 02 00000 00
</t>
  </si>
  <si>
    <t xml:space="preserve">2 02 15002 00 </t>
  </si>
  <si>
    <t xml:space="preserve">Дотации бюджетам на поддержку мер по обеспечению сбалансированности бюджетов
</t>
  </si>
  <si>
    <t xml:space="preserve">Прочие субсидии
</t>
  </si>
  <si>
    <t xml:space="preserve">2 02 29999 00
</t>
  </si>
  <si>
    <t xml:space="preserve">Субсидии бюджетам на поддержку отрасли культуры
</t>
  </si>
  <si>
    <t xml:space="preserve">2 02 25519 00
</t>
  </si>
  <si>
    <t xml:space="preserve">Субсидии бюджетам на реализацию программ формирования современной городской среды
</t>
  </si>
  <si>
    <t xml:space="preserve">Субсидии бюджетам на софинансирование расходных обязательств субъектов Российской Федерации, связанных с реализацией федеральной целевой программы "Увековечение памяти погибших при защите Отечества на 2019 - 2024 годы"
</t>
  </si>
  <si>
    <t xml:space="preserve">2 02 25299 00
</t>
  </si>
  <si>
    <t xml:space="preserve">2 02 25555 00
</t>
  </si>
  <si>
    <t xml:space="preserve">Субвенции местным бюджетам на выполнение передаваемых полномочий субъектов Российской Федерации
</t>
  </si>
  <si>
    <t xml:space="preserve">2 02 30024 00
</t>
  </si>
  <si>
    <t xml:space="preserve"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
</t>
  </si>
  <si>
    <t xml:space="preserve">2 02 30029 00
</t>
  </si>
  <si>
    <t xml:space="preserve"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
</t>
  </si>
  <si>
    <t xml:space="preserve">2 02 35120 00
</t>
  </si>
  <si>
    <t xml:space="preserve">Субвенции бюджетам на выплату единовременного пособия при всех формах устройства детей, лишенных родительского попечения, в семью
</t>
  </si>
  <si>
    <t xml:space="preserve">2 02 35260 00
</t>
  </si>
  <si>
    <t xml:space="preserve">Субвенции бюджетам муниципальных образований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
</t>
  </si>
  <si>
    <t xml:space="preserve">2 02 35304 00
</t>
  </si>
  <si>
    <t xml:space="preserve">Субвенции бюджетам на государственную регистрацию актов гражданского состояния
</t>
  </si>
  <si>
    <t xml:space="preserve">2 02 35930 00
</t>
  </si>
  <si>
    <t xml:space="preserve">Межбюджетные трансферты, передаваемые бюджетам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
</t>
  </si>
  <si>
    <t xml:space="preserve">2 02 45303 00
</t>
  </si>
  <si>
    <t>1 08 04000 01</t>
  </si>
  <si>
    <t>1 09 00000 00</t>
  </si>
  <si>
    <t>1 09 04000 00</t>
  </si>
  <si>
    <t>1 14 02000 00</t>
  </si>
  <si>
    <t>1 17 01000 00</t>
  </si>
  <si>
    <t>2 02 35118 00</t>
  </si>
  <si>
    <t xml:space="preserve">Субсидии бюджетам на создание в общеобразовательных организациях, расположенных в сельской местности и малых городах, условий для занятий физической культурой и спортом
Субсидии бюджетам муниципальных округов на создание в общеобразовательных организациях, расположенных в сельской местности и малых городах, условий для занятий физической культурой и спортом
</t>
  </si>
  <si>
    <t>2 02 25097 00</t>
  </si>
  <si>
    <t>2 02 35469 00</t>
  </si>
  <si>
    <t xml:space="preserve">Государственная пошлина за совершение нотариальных действий (за исключением действий, совершаемых консульскими учреждениями Российской Федерации)
</t>
  </si>
  <si>
    <t xml:space="preserve">ЗАДОЛЖЕННОСТЬ И ПЕРЕРАСЧЕТЫ ПО ОТМЕНЕННЫМ НАЛОГАМ, СБОРАМ И ИНЫМ ОБЯЗАТЕЛЬНЫМ ПЛАТЕЖАМ
</t>
  </si>
  <si>
    <t xml:space="preserve">Налоги на имущество
</t>
  </si>
  <si>
    <t xml:space="preserve">Доходы от реализации имущества, находящегося в собственности Российской Федерации (за исключением движимого имущества федеральных бюджетных и автономных учреждений, а также имущества федеральных государственных унитарных предприятий, в том числе казенных), в части реализации основных средств по указанному имуществу
</t>
  </si>
  <si>
    <t>410</t>
  </si>
  <si>
    <t xml:space="preserve">Невыясненные поступления
</t>
  </si>
  <si>
    <t xml:space="preserve">Субвенции бюджетам на осуществление первичного воинского учета на территориях, где отсутствуют военные комиссариаты
</t>
  </si>
  <si>
    <t xml:space="preserve">Субвенции бюджетам на проведение Всероссийской переписи населения 2020 года
</t>
  </si>
  <si>
    <t>рублей</t>
  </si>
  <si>
    <t>5=4-3</t>
  </si>
  <si>
    <t>7=6-4</t>
  </si>
  <si>
    <t>9=8-6</t>
  </si>
  <si>
    <t>11=10-8</t>
  </si>
  <si>
    <t>Сумма на 2024 год (план)</t>
  </si>
  <si>
    <t>Отклонение 2024/2023</t>
  </si>
  <si>
    <t>Государственная пошлина за выдачу разрешения на установку рекламной конструкции</t>
  </si>
  <si>
    <t>1 08 07150 01</t>
  </si>
  <si>
    <t>Налог на доходы физических лиц в части суммы налога, превышающей 650000 рублей, относящейся к части налоговой базы, превышающей 5000000 рублей (за исключением налога на доходы физических лиц с сумм прибыли контролируемой ностранной компании, в том числе фиксированной прибыли контролируемой иностранной компании)</t>
  </si>
  <si>
    <t>1 01 02080 01</t>
  </si>
  <si>
    <t>Прочие дотации</t>
  </si>
  <si>
    <t xml:space="preserve">2 02 19999 00 </t>
  </si>
  <si>
    <t>Субсидии бюджетам настроительство и реконструкцию (модернизацию) объектов питьевого водоснабжения</t>
  </si>
  <si>
    <t xml:space="preserve">2 02 25243 00
</t>
  </si>
  <si>
    <t>Единая субвенция местным бюджетам из бюджета субъекта Российской Федерации</t>
  </si>
  <si>
    <t xml:space="preserve">2 02 36900 00
</t>
  </si>
  <si>
    <t>Прочие субвенции</t>
  </si>
  <si>
    <t xml:space="preserve">2 02 39999 00
</t>
  </si>
  <si>
    <t xml:space="preserve">Субсидии бюджетам  на обеспечение развития и укрепления материально-технической базы домов культуры в населенных пунктах с числом жителей до 50 тысяч человек
</t>
  </si>
  <si>
    <t xml:space="preserve">2 02 25467 00
</t>
  </si>
  <si>
    <t xml:space="preserve">Субвенции бюджетам на предоставление жилых помещений детям - сиротам и детям, оставшимся без попечения родителей, лицам из их числа по договорам найма специализированных илых помещений
</t>
  </si>
  <si>
    <t>2 02 35082 00</t>
  </si>
  <si>
    <t>Сумма на 2025 год (план)</t>
  </si>
  <si>
    <t>Отклонение 2025/2024</t>
  </si>
  <si>
    <t>Субсидии бюджетам муниципальных округов на развитие сети учреждений культурно-досугового типа</t>
  </si>
  <si>
    <t>2 02 25513 00</t>
  </si>
  <si>
    <t>2 02 25372 00</t>
  </si>
  <si>
    <t>Субсидии бюджетам муниципальных округов на развитие транспортной инфраструктуры на сельских территориях</t>
  </si>
  <si>
    <t>2 02 25599 00</t>
  </si>
  <si>
    <t>Субсидии бюджетам муниципальных округов на подготовку проектов межевания земельных участков и на проведение  кадастровых работ</t>
  </si>
  <si>
    <t>1 11 09000 00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</si>
  <si>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</si>
  <si>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2 02 49999 00
</t>
  </si>
  <si>
    <t>Сумма на 2022 год (отчет)</t>
  </si>
  <si>
    <t>Сумма на 2023 год (оценка)</t>
  </si>
  <si>
    <t>1 01 02130 01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</si>
  <si>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</si>
  <si>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</t>
  </si>
  <si>
    <t>1 01 02140 01</t>
  </si>
  <si>
    <t xml:space="preserve">Субсидии бюджетам муниципальных образований на обеспечение мероприятий по модернизации систем коммунальной инфраструктуры за счет средств бюджетов
</t>
  </si>
  <si>
    <t>2 02 20303 00</t>
  </si>
  <si>
    <t xml:space="preserve">2 02 45179 00
</t>
  </si>
  <si>
    <t>Межбюджетные трансферты, передаваемые бюджетам муниципальных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</si>
  <si>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 xml:space="preserve">Прочие межбюджетные трансферты, передаваемые бюджетам муниципальных округов
</t>
  </si>
  <si>
    <t>Отклонение 2024/2022</t>
  </si>
  <si>
    <t>Сумма на 2026 год (план)</t>
  </si>
  <si>
    <t>Отклонение 2026/2025</t>
  </si>
  <si>
    <t>Субсидии бюджетам муниципальных округов на софинансирование капитальных вложений в объекты государственной (муниципальной) собственности в рамках обеспечения комплексного развития сельских территорий</t>
  </si>
  <si>
    <t>2 02 27576 00</t>
  </si>
  <si>
    <t xml:space="preserve">Сведения о доходах  бюджета Пограничного муниципального округа по видам доходов на 2024 год и на плановый период 2025 -2026 годов в сравнении с ожидаемым исполнением за текущий финансовый год  и отчетным финансовым годом </t>
  </si>
  <si>
    <t>Отклонение 2023/2022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</si>
</sst>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rgb="FF000000"/>
      <name val="Arial Cyr"/>
    </font>
    <font>
      <b/>
      <sz val="10"/>
      <color rgb="FF000000"/>
      <name val="Arial Cy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sz val="9"/>
      <color rgb="FF000000"/>
      <name val="Cambria"/>
      <family val="1"/>
      <charset val="204"/>
    </font>
    <font>
      <sz val="14"/>
      <name val="Times New Roman"/>
      <family val="1"/>
      <charset val="204"/>
    </font>
    <font>
      <sz val="8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99"/>
      </patternFill>
    </fill>
    <fill>
      <patternFill patternType="solid">
        <fgColor rgb="FFCCFFFF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DE9D9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1">
    <xf numFmtId="0" fontId="0" fillId="0" borderId="0"/>
    <xf numFmtId="0" fontId="2" fillId="0" borderId="1">
      <alignment horizontal="center" vertical="center" wrapText="1"/>
    </xf>
    <xf numFmtId="0" fontId="2" fillId="0" borderId="1">
      <alignment horizontal="center" vertical="center" wrapText="1"/>
    </xf>
    <xf numFmtId="0" fontId="3" fillId="0" borderId="1">
      <alignment vertical="top" wrapText="1"/>
    </xf>
    <xf numFmtId="1" fontId="2" fillId="0" borderId="2">
      <alignment horizontal="center" vertical="top" shrinkToFit="1"/>
    </xf>
    <xf numFmtId="1" fontId="2" fillId="0" borderId="3">
      <alignment horizontal="center" vertical="top" shrinkToFit="1"/>
    </xf>
    <xf numFmtId="1" fontId="2" fillId="0" borderId="4">
      <alignment horizontal="center" vertical="top" shrinkToFit="1"/>
    </xf>
    <xf numFmtId="1" fontId="2" fillId="0" borderId="1">
      <alignment horizontal="center" vertical="top" shrinkToFit="1"/>
    </xf>
    <xf numFmtId="4" fontId="3" fillId="2" borderId="1">
      <alignment horizontal="right" vertical="top" shrinkToFit="1"/>
    </xf>
    <xf numFmtId="4" fontId="3" fillId="3" borderId="1">
      <alignment horizontal="right" vertical="top" shrinkToFit="1"/>
    </xf>
    <xf numFmtId="4" fontId="8" fillId="0" borderId="1">
      <alignment horizontal="right" vertical="center" shrinkToFit="1"/>
    </xf>
  </cellStyleXfs>
  <cellXfs count="60">
    <xf numFmtId="0" fontId="0" fillId="0" borderId="0" xfId="0"/>
    <xf numFmtId="0" fontId="4" fillId="0" borderId="0" xfId="0" applyFont="1"/>
    <xf numFmtId="0" fontId="7" fillId="0" borderId="0" xfId="0" applyFont="1"/>
    <xf numFmtId="0" fontId="1" fillId="0" borderId="0" xfId="0" applyFont="1"/>
    <xf numFmtId="0" fontId="4" fillId="0" borderId="0" xfId="0" applyFont="1" applyAlignment="1">
      <alignment horizontal="right"/>
    </xf>
    <xf numFmtId="0" fontId="5" fillId="0" borderId="6" xfId="3" applyNumberFormat="1" applyFont="1" applyBorder="1" applyProtection="1">
      <alignment vertical="top" wrapText="1"/>
    </xf>
    <xf numFmtId="1" fontId="5" fillId="0" borderId="7" xfId="7" applyNumberFormat="1" applyFont="1" applyBorder="1" applyProtection="1">
      <alignment horizontal="center" vertical="top" shrinkToFit="1"/>
    </xf>
    <xf numFmtId="1" fontId="5" fillId="0" borderId="11" xfId="7" applyNumberFormat="1" applyFont="1" applyBorder="1" applyProtection="1">
      <alignment horizontal="center" vertical="top" shrinkToFit="1"/>
    </xf>
    <xf numFmtId="1" fontId="5" fillId="0" borderId="9" xfId="7" applyNumberFormat="1" applyFont="1" applyBorder="1" applyProtection="1">
      <alignment horizontal="center" vertical="top" shrinkToFit="1"/>
    </xf>
    <xf numFmtId="0" fontId="4" fillId="0" borderId="6" xfId="0" applyFont="1" applyBorder="1"/>
    <xf numFmtId="0" fontId="4" fillId="0" borderId="7" xfId="0" applyFont="1" applyBorder="1"/>
    <xf numFmtId="0" fontId="5" fillId="0" borderId="6" xfId="3" applyNumberFormat="1" applyFont="1" applyBorder="1" applyAlignment="1" applyProtection="1">
      <alignment horizontal="left" vertical="top" wrapText="1"/>
    </xf>
    <xf numFmtId="0" fontId="5" fillId="0" borderId="6" xfId="3" applyNumberFormat="1" applyFont="1" applyFill="1" applyBorder="1" applyProtection="1">
      <alignment vertical="top" wrapText="1"/>
    </xf>
    <xf numFmtId="0" fontId="6" fillId="0" borderId="7" xfId="1" applyNumberFormat="1" applyFont="1" applyBorder="1" applyProtection="1">
      <alignment horizontal="center" vertical="center" wrapText="1"/>
    </xf>
    <xf numFmtId="0" fontId="5" fillId="0" borderId="6" xfId="1" applyNumberFormat="1" applyFont="1" applyBorder="1" applyAlignment="1" applyProtection="1">
      <alignment horizontal="left" vertical="top" wrapText="1"/>
    </xf>
    <xf numFmtId="4" fontId="6" fillId="0" borderId="5" xfId="1" applyNumberFormat="1" applyFont="1" applyBorder="1" applyAlignment="1" applyProtection="1">
      <alignment vertical="top" wrapText="1"/>
    </xf>
    <xf numFmtId="4" fontId="5" fillId="0" borderId="5" xfId="1" applyNumberFormat="1" applyFont="1" applyBorder="1" applyAlignment="1" applyProtection="1">
      <alignment vertical="top" wrapText="1"/>
    </xf>
    <xf numFmtId="4" fontId="5" fillId="0" borderId="5" xfId="7" applyNumberFormat="1" applyFont="1" applyBorder="1" applyAlignment="1" applyProtection="1">
      <alignment vertical="top" shrinkToFit="1"/>
    </xf>
    <xf numFmtId="4" fontId="5" fillId="0" borderId="5" xfId="8" applyNumberFormat="1" applyFont="1" applyFill="1" applyBorder="1" applyAlignment="1" applyProtection="1">
      <alignment vertical="top" shrinkToFit="1"/>
    </xf>
    <xf numFmtId="4" fontId="9" fillId="0" borderId="5" xfId="0" applyNumberFormat="1" applyFont="1" applyBorder="1" applyAlignment="1">
      <alignment vertical="top" wrapText="1"/>
    </xf>
    <xf numFmtId="4" fontId="5" fillId="0" borderId="7" xfId="8" applyNumberFormat="1" applyFont="1" applyFill="1" applyBorder="1" applyAlignment="1" applyProtection="1">
      <alignment vertical="top" shrinkToFit="1"/>
    </xf>
    <xf numFmtId="4" fontId="4" fillId="0" borderId="5" xfId="0" applyNumberFormat="1" applyFont="1" applyBorder="1" applyAlignment="1">
      <alignment vertical="top"/>
    </xf>
    <xf numFmtId="0" fontId="6" fillId="0" borderId="5" xfId="1" applyNumberFormat="1" applyFont="1" applyBorder="1" applyAlignment="1" applyProtection="1">
      <alignment horizontal="center" vertical="center" wrapText="1"/>
    </xf>
    <xf numFmtId="0" fontId="6" fillId="0" borderId="8" xfId="1" applyNumberFormat="1" applyFont="1" applyBorder="1" applyAlignment="1" applyProtection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6" fillId="0" borderId="6" xfId="1" applyNumberFormat="1" applyFont="1" applyBorder="1" applyAlignment="1" applyProtection="1">
      <alignment horizontal="center" vertical="center" wrapText="1"/>
    </xf>
    <xf numFmtId="0" fontId="6" fillId="0" borderId="7" xfId="1" applyNumberFormat="1" applyFont="1" applyBorder="1" applyAlignment="1" applyProtection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4" fontId="13" fillId="4" borderId="5" xfId="1" applyNumberFormat="1" applyFont="1" applyFill="1" applyBorder="1" applyAlignment="1" applyProtection="1">
      <alignment vertical="top" wrapText="1"/>
    </xf>
    <xf numFmtId="4" fontId="6" fillId="4" borderId="5" xfId="1" applyNumberFormat="1" applyFont="1" applyFill="1" applyBorder="1" applyAlignment="1" applyProtection="1">
      <alignment vertical="top" wrapText="1"/>
    </xf>
    <xf numFmtId="49" fontId="11" fillId="5" borderId="6" xfId="4" applyNumberFormat="1" applyFont="1" applyFill="1" applyBorder="1" applyAlignment="1" applyProtection="1">
      <alignment horizontal="left" vertical="top" shrinkToFit="1"/>
    </xf>
    <xf numFmtId="0" fontId="11" fillId="5" borderId="10" xfId="2" applyNumberFormat="1" applyFont="1" applyFill="1" applyBorder="1" applyAlignment="1" applyProtection="1">
      <alignment horizontal="left" vertical="top" wrapText="1"/>
    </xf>
    <xf numFmtId="49" fontId="11" fillId="5" borderId="10" xfId="2" applyNumberFormat="1" applyFont="1" applyFill="1" applyBorder="1" applyAlignment="1" applyProtection="1">
      <alignment horizontal="left" vertical="top" wrapText="1"/>
    </xf>
    <xf numFmtId="49" fontId="11" fillId="5" borderId="11" xfId="2" applyNumberFormat="1" applyFont="1" applyFill="1" applyBorder="1" applyAlignment="1" applyProtection="1">
      <alignment horizontal="left" vertical="top" wrapText="1"/>
    </xf>
    <xf numFmtId="49" fontId="11" fillId="5" borderId="6" xfId="4" applyNumberFormat="1" applyFont="1" applyFill="1" applyBorder="1" applyProtection="1">
      <alignment horizontal="center" vertical="top" shrinkToFit="1"/>
    </xf>
    <xf numFmtId="1" fontId="11" fillId="5" borderId="9" xfId="5" applyNumberFormat="1" applyFont="1" applyFill="1" applyBorder="1" applyProtection="1">
      <alignment horizontal="center" vertical="top" shrinkToFit="1"/>
    </xf>
    <xf numFmtId="1" fontId="11" fillId="5" borderId="7" xfId="6" applyNumberFormat="1" applyFont="1" applyFill="1" applyBorder="1" applyProtection="1">
      <alignment horizontal="center" vertical="top" shrinkToFit="1"/>
    </xf>
    <xf numFmtId="1" fontId="11" fillId="5" borderId="10" xfId="5" applyNumberFormat="1" applyFont="1" applyFill="1" applyBorder="1" applyProtection="1">
      <alignment horizontal="center" vertical="top" shrinkToFit="1"/>
    </xf>
    <xf numFmtId="1" fontId="11" fillId="5" borderId="11" xfId="6" applyNumberFormat="1" applyFont="1" applyFill="1" applyBorder="1" applyProtection="1">
      <alignment horizontal="center" vertical="top" shrinkToFit="1"/>
    </xf>
    <xf numFmtId="1" fontId="11" fillId="5" borderId="9" xfId="5" applyNumberFormat="1" applyFont="1" applyFill="1" applyBorder="1" applyAlignment="1" applyProtection="1">
      <alignment horizontal="center" vertical="top" wrapText="1" shrinkToFit="1"/>
    </xf>
    <xf numFmtId="49" fontId="11" fillId="5" borderId="7" xfId="6" applyNumberFormat="1" applyFont="1" applyFill="1" applyBorder="1" applyProtection="1">
      <alignment horizontal="center" vertical="top" shrinkToFit="1"/>
    </xf>
    <xf numFmtId="49" fontId="11" fillId="5" borderId="9" xfId="5" applyNumberFormat="1" applyFont="1" applyFill="1" applyBorder="1" applyProtection="1">
      <alignment horizontal="center" vertical="top" shrinkToFit="1"/>
    </xf>
    <xf numFmtId="1" fontId="11" fillId="5" borderId="10" xfId="5" applyNumberFormat="1" applyFont="1" applyFill="1" applyBorder="1" applyAlignment="1" applyProtection="1">
      <alignment horizontal="center" vertical="top" wrapText="1" shrinkToFit="1"/>
    </xf>
    <xf numFmtId="49" fontId="11" fillId="5" borderId="10" xfId="5" applyNumberFormat="1" applyFont="1" applyFill="1" applyBorder="1" applyProtection="1">
      <alignment horizontal="center" vertical="top" shrinkToFit="1"/>
    </xf>
    <xf numFmtId="1" fontId="11" fillId="5" borderId="9" xfId="5" applyNumberFormat="1" applyFont="1" applyFill="1" applyBorder="1" applyAlignment="1" applyProtection="1">
      <alignment horizontal="left" vertical="top" shrinkToFit="1"/>
    </xf>
    <xf numFmtId="0" fontId="4" fillId="5" borderId="6" xfId="0" applyFont="1" applyFill="1" applyBorder="1"/>
    <xf numFmtId="0" fontId="4" fillId="5" borderId="9" xfId="0" applyFont="1" applyFill="1" applyBorder="1"/>
    <xf numFmtId="49" fontId="4" fillId="5" borderId="9" xfId="0" applyNumberFormat="1" applyFont="1" applyFill="1" applyBorder="1"/>
    <xf numFmtId="0" fontId="4" fillId="5" borderId="7" xfId="0" applyFont="1" applyFill="1" applyBorder="1"/>
    <xf numFmtId="4" fontId="6" fillId="6" borderId="5" xfId="1" applyNumberFormat="1" applyFont="1" applyFill="1" applyBorder="1" applyAlignment="1" applyProtection="1">
      <alignment vertical="top" wrapText="1"/>
    </xf>
    <xf numFmtId="0" fontId="4" fillId="0" borderId="0" xfId="0" applyFont="1" applyFill="1"/>
    <xf numFmtId="0" fontId="6" fillId="0" borderId="5" xfId="1" applyNumberFormat="1" applyFont="1" applyFill="1" applyBorder="1" applyAlignment="1" applyProtection="1">
      <alignment horizontal="center" vertical="center" wrapText="1"/>
    </xf>
    <xf numFmtId="4" fontId="6" fillId="0" borderId="5" xfId="1" applyNumberFormat="1" applyFont="1" applyFill="1" applyBorder="1" applyAlignment="1" applyProtection="1">
      <alignment vertical="top" wrapText="1"/>
    </xf>
    <xf numFmtId="4" fontId="5" fillId="0" borderId="5" xfId="1" applyNumberFormat="1" applyFont="1" applyFill="1" applyBorder="1" applyAlignment="1" applyProtection="1">
      <alignment vertical="top" wrapText="1"/>
    </xf>
    <xf numFmtId="4" fontId="5" fillId="0" borderId="5" xfId="7" applyNumberFormat="1" applyFont="1" applyFill="1" applyBorder="1" applyAlignment="1" applyProtection="1">
      <alignment vertical="top" shrinkToFit="1"/>
    </xf>
    <xf numFmtId="4" fontId="4" fillId="0" borderId="5" xfId="0" applyNumberFormat="1" applyFont="1" applyFill="1" applyBorder="1" applyAlignment="1">
      <alignment vertical="top"/>
    </xf>
    <xf numFmtId="0" fontId="6" fillId="5" borderId="6" xfId="2" applyNumberFormat="1" applyFont="1" applyFill="1" applyBorder="1" applyAlignment="1" applyProtection="1">
      <alignment horizontal="center" vertical="center" wrapText="1"/>
    </xf>
    <xf numFmtId="0" fontId="0" fillId="5" borderId="9" xfId="0" applyFill="1" applyBorder="1" applyAlignment="1">
      <alignment horizontal="center" vertical="center" wrapText="1"/>
    </xf>
    <xf numFmtId="0" fontId="0" fillId="5" borderId="7" xfId="0" applyFill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</cellXfs>
  <cellStyles count="11">
    <cellStyle name="xl22" xfId="1"/>
    <cellStyle name="xl25" xfId="4"/>
    <cellStyle name="xl27" xfId="5"/>
    <cellStyle name="xl28" xfId="2"/>
    <cellStyle name="xl29" xfId="6"/>
    <cellStyle name="xl30" xfId="7"/>
    <cellStyle name="xl40" xfId="3"/>
    <cellStyle name="xl42" xfId="8"/>
    <cellStyle name="xl43" xfId="9"/>
    <cellStyle name="xl46" xfId="10"/>
    <cellStyle name="Обычный" xfId="0" builtinId="0"/>
  </cellStyles>
  <dxfs count="0"/>
  <tableStyles count="0" defaultTableStyle="TableStyleMedium9" defaultPivotStyle="PivotStyleLight16"/>
  <colors>
    <mruColors>
      <color rgb="FFFDE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0"/>
  <sheetViews>
    <sheetView tabSelected="1" zoomScale="50" zoomScaleNormal="50" zoomScaleSheetLayoutView="70" workbookViewId="0">
      <pane xSplit="6" ySplit="6" topLeftCell="G7" activePane="bottomRight" state="frozen"/>
      <selection pane="topRight" activeCell="G1" sqref="G1"/>
      <selection pane="bottomLeft" activeCell="A7" sqref="A7"/>
      <selection pane="bottomRight" activeCell="J11" sqref="J11"/>
    </sheetView>
  </sheetViews>
  <sheetFormatPr defaultRowHeight="18.75" x14ac:dyDescent="0.3"/>
  <cols>
    <col min="1" max="1" width="79.140625" style="1" customWidth="1"/>
    <col min="2" max="2" width="6.28515625" style="1" customWidth="1"/>
    <col min="3" max="3" width="15.28515625" style="1" customWidth="1"/>
    <col min="4" max="4" width="7.42578125" style="1" customWidth="1"/>
    <col min="5" max="5" width="5.42578125" style="1" customWidth="1"/>
    <col min="6" max="6" width="0" style="1" hidden="1" customWidth="1"/>
    <col min="7" max="7" width="26.5703125" style="1" customWidth="1"/>
    <col min="8" max="8" width="21.85546875" style="50" customWidth="1"/>
    <col min="9" max="9" width="21.85546875" style="1" customWidth="1"/>
    <col min="10" max="12" width="21.5703125" style="1" customWidth="1"/>
    <col min="13" max="14" width="19.7109375" style="1" customWidth="1"/>
    <col min="15" max="16" width="23.140625" style="1" customWidth="1"/>
    <col min="17" max="23" width="9.140625" style="1"/>
  </cols>
  <sheetData>
    <row r="1" spans="1:23" x14ac:dyDescent="0.3">
      <c r="A1" s="59" t="s">
        <v>171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</row>
    <row r="2" spans="1:23" x14ac:dyDescent="0.3">
      <c r="A2" s="59"/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</row>
    <row r="3" spans="1:23" x14ac:dyDescent="0.3">
      <c r="A3" s="59"/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</row>
    <row r="4" spans="1:23" x14ac:dyDescent="0.3">
      <c r="A4" s="5"/>
      <c r="O4" s="4"/>
      <c r="P4" s="4" t="s">
        <v>121</v>
      </c>
    </row>
    <row r="5" spans="1:23" s="3" customFormat="1" ht="56.25" customHeight="1" x14ac:dyDescent="0.3">
      <c r="A5" s="22" t="s">
        <v>9</v>
      </c>
      <c r="B5" s="56" t="s">
        <v>0</v>
      </c>
      <c r="C5" s="57"/>
      <c r="D5" s="57"/>
      <c r="E5" s="58"/>
      <c r="F5" s="22" t="s">
        <v>1</v>
      </c>
      <c r="G5" s="22" t="s">
        <v>155</v>
      </c>
      <c r="H5" s="51" t="s">
        <v>156</v>
      </c>
      <c r="I5" s="23" t="s">
        <v>172</v>
      </c>
      <c r="J5" s="23" t="s">
        <v>126</v>
      </c>
      <c r="K5" s="23" t="s">
        <v>166</v>
      </c>
      <c r="L5" s="23" t="s">
        <v>127</v>
      </c>
      <c r="M5" s="23" t="s">
        <v>144</v>
      </c>
      <c r="N5" s="23" t="s">
        <v>145</v>
      </c>
      <c r="O5" s="23" t="s">
        <v>167</v>
      </c>
      <c r="P5" s="23" t="s">
        <v>168</v>
      </c>
      <c r="Q5" s="2"/>
      <c r="R5" s="2"/>
      <c r="S5" s="2"/>
      <c r="T5" s="2"/>
      <c r="U5" s="2"/>
      <c r="V5" s="2"/>
      <c r="W5" s="2"/>
    </row>
    <row r="6" spans="1:23" s="3" customFormat="1" x14ac:dyDescent="0.3">
      <c r="A6" s="22">
        <v>1</v>
      </c>
      <c r="B6" s="56">
        <v>2</v>
      </c>
      <c r="C6" s="57"/>
      <c r="D6" s="57"/>
      <c r="E6" s="58"/>
      <c r="F6" s="22"/>
      <c r="G6" s="22">
        <v>3</v>
      </c>
      <c r="H6" s="51">
        <v>4</v>
      </c>
      <c r="I6" s="27">
        <v>5</v>
      </c>
      <c r="J6" s="27">
        <v>6</v>
      </c>
      <c r="K6" s="27"/>
      <c r="L6" s="27">
        <v>7</v>
      </c>
      <c r="M6" s="27">
        <v>8</v>
      </c>
      <c r="N6" s="27">
        <v>9</v>
      </c>
      <c r="O6" s="27">
        <v>10</v>
      </c>
      <c r="P6" s="27">
        <v>11</v>
      </c>
      <c r="Q6" s="2"/>
      <c r="R6" s="2"/>
      <c r="S6" s="2"/>
      <c r="T6" s="2"/>
      <c r="U6" s="2"/>
      <c r="V6" s="2"/>
      <c r="W6" s="2"/>
    </row>
    <row r="7" spans="1:23" s="3" customFormat="1" x14ac:dyDescent="0.3">
      <c r="A7" s="25"/>
      <c r="B7" s="56"/>
      <c r="C7" s="57"/>
      <c r="D7" s="57"/>
      <c r="E7" s="58"/>
      <c r="F7" s="26"/>
      <c r="G7" s="22"/>
      <c r="H7" s="51"/>
      <c r="I7" s="24" t="s">
        <v>122</v>
      </c>
      <c r="J7" s="24"/>
      <c r="K7" s="24"/>
      <c r="L7" s="24" t="s">
        <v>123</v>
      </c>
      <c r="M7" s="24"/>
      <c r="N7" s="24" t="s">
        <v>124</v>
      </c>
      <c r="O7" s="24"/>
      <c r="P7" s="24" t="s">
        <v>125</v>
      </c>
      <c r="Q7" s="2"/>
      <c r="R7" s="2"/>
      <c r="S7" s="2"/>
      <c r="T7" s="2"/>
      <c r="U7" s="2"/>
      <c r="V7" s="2"/>
      <c r="W7" s="2"/>
    </row>
    <row r="8" spans="1:23" s="3" customFormat="1" ht="29.25" customHeight="1" x14ac:dyDescent="0.3">
      <c r="A8" s="14" t="s">
        <v>54</v>
      </c>
      <c r="B8" s="30" t="s">
        <v>11</v>
      </c>
      <c r="C8" s="31" t="s">
        <v>55</v>
      </c>
      <c r="D8" s="32" t="s">
        <v>2</v>
      </c>
      <c r="E8" s="33" t="s">
        <v>11</v>
      </c>
      <c r="F8" s="13"/>
      <c r="G8" s="15">
        <f>G9+G17+G19+G24+G27+G34+G38+G40+G43+G46+G47+G32</f>
        <v>449206604.11000001</v>
      </c>
      <c r="H8" s="52">
        <f>H9+H17+H19+H24+H27+H34+H38+H40+H43+H46+H47+H32</f>
        <v>438680990</v>
      </c>
      <c r="I8" s="28">
        <f>H8-G8</f>
        <v>-10525614.110000014</v>
      </c>
      <c r="J8" s="15">
        <f>J9+J17+J19+J24+J27+J34+J38+J40+J43+J46+J47+J32</f>
        <v>441949765</v>
      </c>
      <c r="K8" s="49">
        <f>J8-G8</f>
        <v>-7256839.1100000143</v>
      </c>
      <c r="L8" s="49">
        <f>J8-H8</f>
        <v>3268775</v>
      </c>
      <c r="M8" s="15">
        <f>M9+M17+M19+M24+M27+M34+M38+M40+M43+M46+M47+M32</f>
        <v>425202544</v>
      </c>
      <c r="N8" s="29">
        <f>M8-J8</f>
        <v>-16747221</v>
      </c>
      <c r="O8" s="15">
        <f>O9+O17+O19+O24+O27+O34+O38+O40+O43+O46+O47+O32</f>
        <v>419351852</v>
      </c>
      <c r="P8" s="29">
        <f>O8-M8</f>
        <v>-5850692</v>
      </c>
      <c r="Q8" s="2"/>
      <c r="R8" s="2"/>
      <c r="S8" s="2"/>
      <c r="T8" s="2"/>
      <c r="U8" s="2"/>
      <c r="V8" s="2"/>
      <c r="W8" s="2"/>
    </row>
    <row r="9" spans="1:23" s="3" customFormat="1" ht="45" customHeight="1" x14ac:dyDescent="0.3">
      <c r="A9" s="14" t="s">
        <v>56</v>
      </c>
      <c r="B9" s="30" t="s">
        <v>11</v>
      </c>
      <c r="C9" s="31" t="s">
        <v>57</v>
      </c>
      <c r="D9" s="32" t="s">
        <v>2</v>
      </c>
      <c r="E9" s="33" t="s">
        <v>11</v>
      </c>
      <c r="F9" s="13"/>
      <c r="G9" s="16">
        <f>G10+G11+G12+G13+G14</f>
        <v>357828599.55000001</v>
      </c>
      <c r="H9" s="53">
        <f>H10+H11+H12+H13+H14+H15+H16</f>
        <v>383951101</v>
      </c>
      <c r="I9" s="28">
        <f t="shared" ref="I9:I78" si="0">H9-G9</f>
        <v>26122501.449999988</v>
      </c>
      <c r="J9" s="16">
        <f>J10+J11+J12+J13+J14</f>
        <v>395998180</v>
      </c>
      <c r="K9" s="49">
        <f t="shared" ref="K9:K78" si="1">J9-G9</f>
        <v>38169580.449999988</v>
      </c>
      <c r="L9" s="29">
        <f t="shared" ref="L9:L78" si="2">J9-H9</f>
        <v>12047079</v>
      </c>
      <c r="M9" s="16">
        <f>M10+M11+M12+M13+M14</f>
        <v>379671415</v>
      </c>
      <c r="N9" s="29">
        <f t="shared" ref="N9:N80" si="3">M9-J9</f>
        <v>-16326765</v>
      </c>
      <c r="O9" s="16">
        <f>O10+O11+O12+O13+O14</f>
        <v>373534394</v>
      </c>
      <c r="P9" s="29">
        <f t="shared" ref="P9:P80" si="4">O9-M9</f>
        <v>-6137021</v>
      </c>
      <c r="Q9" s="2"/>
      <c r="R9" s="2"/>
      <c r="S9" s="2"/>
      <c r="T9" s="2"/>
      <c r="U9" s="2"/>
      <c r="V9" s="2"/>
      <c r="W9" s="2"/>
    </row>
    <row r="10" spans="1:23" ht="107.25" customHeight="1" x14ac:dyDescent="0.3">
      <c r="A10" s="11" t="s">
        <v>14</v>
      </c>
      <c r="B10" s="34" t="s">
        <v>11</v>
      </c>
      <c r="C10" s="35" t="s">
        <v>12</v>
      </c>
      <c r="D10" s="35" t="s">
        <v>2</v>
      </c>
      <c r="E10" s="36" t="s">
        <v>3</v>
      </c>
      <c r="F10" s="6"/>
      <c r="G10" s="18">
        <v>345322200</v>
      </c>
      <c r="H10" s="18">
        <v>370950271</v>
      </c>
      <c r="I10" s="28">
        <f t="shared" si="0"/>
        <v>25628071</v>
      </c>
      <c r="J10" s="19">
        <v>395998180</v>
      </c>
      <c r="K10" s="49">
        <f t="shared" si="1"/>
        <v>50675980</v>
      </c>
      <c r="L10" s="29">
        <f t="shared" si="2"/>
        <v>25047909</v>
      </c>
      <c r="M10" s="19">
        <v>379671415</v>
      </c>
      <c r="N10" s="29">
        <f t="shared" si="3"/>
        <v>-16326765</v>
      </c>
      <c r="O10" s="19">
        <v>373534394</v>
      </c>
      <c r="P10" s="29">
        <f t="shared" si="4"/>
        <v>-6137021</v>
      </c>
    </row>
    <row r="11" spans="1:23" ht="150" x14ac:dyDescent="0.3">
      <c r="A11" s="5" t="s">
        <v>15</v>
      </c>
      <c r="B11" s="34" t="s">
        <v>11</v>
      </c>
      <c r="C11" s="35" t="s">
        <v>13</v>
      </c>
      <c r="D11" s="35" t="s">
        <v>2</v>
      </c>
      <c r="E11" s="36" t="s">
        <v>3</v>
      </c>
      <c r="F11" s="6"/>
      <c r="G11" s="18">
        <v>741000.22</v>
      </c>
      <c r="H11" s="18">
        <v>616500</v>
      </c>
      <c r="I11" s="28">
        <f t="shared" si="0"/>
        <v>-124500.21999999997</v>
      </c>
      <c r="J11" s="19"/>
      <c r="K11" s="49">
        <f t="shared" si="1"/>
        <v>-741000.22</v>
      </c>
      <c r="L11" s="29">
        <f t="shared" si="2"/>
        <v>-616500</v>
      </c>
      <c r="M11" s="19"/>
      <c r="N11" s="29">
        <f t="shared" si="3"/>
        <v>0</v>
      </c>
      <c r="O11" s="19"/>
      <c r="P11" s="29">
        <f t="shared" si="4"/>
        <v>0</v>
      </c>
    </row>
    <row r="12" spans="1:23" ht="66.75" customHeight="1" x14ac:dyDescent="0.3">
      <c r="A12" s="5" t="s">
        <v>16</v>
      </c>
      <c r="B12" s="34" t="s">
        <v>11</v>
      </c>
      <c r="C12" s="35" t="s">
        <v>17</v>
      </c>
      <c r="D12" s="35" t="s">
        <v>2</v>
      </c>
      <c r="E12" s="36" t="s">
        <v>3</v>
      </c>
      <c r="F12" s="6"/>
      <c r="G12" s="18">
        <v>1153525.2</v>
      </c>
      <c r="H12" s="18">
        <v>2743810</v>
      </c>
      <c r="I12" s="28">
        <f t="shared" si="0"/>
        <v>1590284.8</v>
      </c>
      <c r="J12" s="19"/>
      <c r="K12" s="49">
        <f t="shared" si="1"/>
        <v>-1153525.2</v>
      </c>
      <c r="L12" s="29">
        <f t="shared" si="2"/>
        <v>-2743810</v>
      </c>
      <c r="M12" s="19"/>
      <c r="N12" s="29">
        <f t="shared" si="3"/>
        <v>0</v>
      </c>
      <c r="O12" s="19"/>
      <c r="P12" s="29">
        <f t="shared" si="4"/>
        <v>0</v>
      </c>
    </row>
    <row r="13" spans="1:23" ht="123" customHeight="1" x14ac:dyDescent="0.3">
      <c r="A13" s="5" t="s">
        <v>18</v>
      </c>
      <c r="B13" s="34" t="s">
        <v>11</v>
      </c>
      <c r="C13" s="37" t="s">
        <v>19</v>
      </c>
      <c r="D13" s="37" t="s">
        <v>2</v>
      </c>
      <c r="E13" s="38" t="s">
        <v>3</v>
      </c>
      <c r="F13" s="8"/>
      <c r="G13" s="20">
        <v>45292.51</v>
      </c>
      <c r="H13" s="20">
        <v>126060</v>
      </c>
      <c r="I13" s="28">
        <f t="shared" si="0"/>
        <v>80767.489999999991</v>
      </c>
      <c r="J13" s="19"/>
      <c r="K13" s="49">
        <f t="shared" si="1"/>
        <v>-45292.51</v>
      </c>
      <c r="L13" s="29">
        <f t="shared" si="2"/>
        <v>-126060</v>
      </c>
      <c r="M13" s="19"/>
      <c r="N13" s="29">
        <f t="shared" si="3"/>
        <v>0</v>
      </c>
      <c r="O13" s="19"/>
      <c r="P13" s="29">
        <f t="shared" si="4"/>
        <v>0</v>
      </c>
    </row>
    <row r="14" spans="1:23" ht="123" customHeight="1" x14ac:dyDescent="0.3">
      <c r="A14" s="5" t="s">
        <v>130</v>
      </c>
      <c r="B14" s="34" t="s">
        <v>11</v>
      </c>
      <c r="C14" s="37" t="s">
        <v>131</v>
      </c>
      <c r="D14" s="37" t="s">
        <v>2</v>
      </c>
      <c r="E14" s="38" t="s">
        <v>3</v>
      </c>
      <c r="F14" s="8"/>
      <c r="G14" s="20">
        <v>10566581.619999999</v>
      </c>
      <c r="H14" s="20">
        <v>2611730</v>
      </c>
      <c r="I14" s="28">
        <f t="shared" si="0"/>
        <v>-7954851.6199999992</v>
      </c>
      <c r="J14" s="19"/>
      <c r="K14" s="49">
        <f t="shared" si="1"/>
        <v>-10566581.619999999</v>
      </c>
      <c r="L14" s="29"/>
      <c r="M14" s="19"/>
      <c r="N14" s="29"/>
      <c r="O14" s="19"/>
      <c r="P14" s="29"/>
    </row>
    <row r="15" spans="1:23" ht="66" customHeight="1" x14ac:dyDescent="0.3">
      <c r="A15" s="5" t="s">
        <v>158</v>
      </c>
      <c r="B15" s="34" t="s">
        <v>11</v>
      </c>
      <c r="C15" s="37" t="s">
        <v>157</v>
      </c>
      <c r="D15" s="37" t="s">
        <v>2</v>
      </c>
      <c r="E15" s="38" t="s">
        <v>3</v>
      </c>
      <c r="F15" s="8"/>
      <c r="G15" s="20">
        <v>0</v>
      </c>
      <c r="H15" s="20">
        <v>898100</v>
      </c>
      <c r="I15" s="28">
        <f t="shared" ref="I15" si="5">H15-G15</f>
        <v>898100</v>
      </c>
      <c r="J15" s="19"/>
      <c r="K15" s="49">
        <f t="shared" ref="K15" si="6">J15-G15</f>
        <v>0</v>
      </c>
      <c r="L15" s="29"/>
      <c r="M15" s="19"/>
      <c r="N15" s="29"/>
      <c r="O15" s="19"/>
      <c r="P15" s="29"/>
    </row>
    <row r="16" spans="1:23" ht="66" customHeight="1" x14ac:dyDescent="0.3">
      <c r="A16" s="5" t="s">
        <v>159</v>
      </c>
      <c r="B16" s="34" t="s">
        <v>11</v>
      </c>
      <c r="C16" s="37" t="s">
        <v>160</v>
      </c>
      <c r="D16" s="37" t="s">
        <v>2</v>
      </c>
      <c r="E16" s="38" t="s">
        <v>3</v>
      </c>
      <c r="F16" s="8"/>
      <c r="G16" s="20">
        <v>0</v>
      </c>
      <c r="H16" s="20">
        <v>6004630</v>
      </c>
      <c r="I16" s="28">
        <f t="shared" ref="I16" si="7">H16-G16</f>
        <v>6004630</v>
      </c>
      <c r="J16" s="19"/>
      <c r="K16" s="49">
        <f t="shared" ref="K16" si="8">J16-G16</f>
        <v>0</v>
      </c>
      <c r="L16" s="29"/>
      <c r="M16" s="19"/>
      <c r="N16" s="29"/>
      <c r="O16" s="19"/>
      <c r="P16" s="29"/>
    </row>
    <row r="17" spans="1:16" ht="51.75" customHeight="1" x14ac:dyDescent="0.3">
      <c r="A17" s="12" t="s">
        <v>37</v>
      </c>
      <c r="B17" s="34" t="s">
        <v>11</v>
      </c>
      <c r="C17" s="39" t="s">
        <v>36</v>
      </c>
      <c r="D17" s="35" t="s">
        <v>2</v>
      </c>
      <c r="E17" s="40" t="s">
        <v>11</v>
      </c>
      <c r="F17" s="6"/>
      <c r="G17" s="18">
        <f>G18</f>
        <v>10819720.85</v>
      </c>
      <c r="H17" s="18">
        <f>H18</f>
        <v>10176710</v>
      </c>
      <c r="I17" s="28">
        <f t="shared" si="0"/>
        <v>-643010.84999999963</v>
      </c>
      <c r="J17" s="18">
        <f>J18</f>
        <v>10963230</v>
      </c>
      <c r="K17" s="49">
        <f t="shared" si="1"/>
        <v>143509.15000000037</v>
      </c>
      <c r="L17" s="29">
        <f t="shared" si="2"/>
        <v>786520</v>
      </c>
      <c r="M17" s="18">
        <f t="shared" ref="M17" si="9">M18</f>
        <v>10963230</v>
      </c>
      <c r="N17" s="29">
        <f t="shared" si="3"/>
        <v>0</v>
      </c>
      <c r="O17" s="18">
        <f>O18</f>
        <v>10963230</v>
      </c>
      <c r="P17" s="29">
        <f t="shared" si="4"/>
        <v>0</v>
      </c>
    </row>
    <row r="18" spans="1:16" ht="42.75" customHeight="1" x14ac:dyDescent="0.3">
      <c r="A18" s="12" t="s">
        <v>33</v>
      </c>
      <c r="B18" s="34" t="s">
        <v>11</v>
      </c>
      <c r="C18" s="39" t="s">
        <v>20</v>
      </c>
      <c r="D18" s="41" t="s">
        <v>2</v>
      </c>
      <c r="E18" s="40" t="s">
        <v>3</v>
      </c>
      <c r="F18" s="6"/>
      <c r="G18" s="18">
        <v>10819720.85</v>
      </c>
      <c r="H18" s="18">
        <v>10176710</v>
      </c>
      <c r="I18" s="28">
        <f t="shared" si="0"/>
        <v>-643010.84999999963</v>
      </c>
      <c r="J18" s="19">
        <v>10963230</v>
      </c>
      <c r="K18" s="49">
        <f t="shared" si="1"/>
        <v>143509.15000000037</v>
      </c>
      <c r="L18" s="29">
        <f t="shared" si="2"/>
        <v>786520</v>
      </c>
      <c r="M18" s="19">
        <v>10963230</v>
      </c>
      <c r="N18" s="29">
        <f t="shared" si="3"/>
        <v>0</v>
      </c>
      <c r="O18" s="19">
        <v>10963230</v>
      </c>
      <c r="P18" s="29">
        <f t="shared" si="4"/>
        <v>0</v>
      </c>
    </row>
    <row r="19" spans="1:16" ht="31.5" x14ac:dyDescent="0.3">
      <c r="A19" s="12" t="s">
        <v>38</v>
      </c>
      <c r="B19" s="34" t="s">
        <v>11</v>
      </c>
      <c r="C19" s="39" t="s">
        <v>39</v>
      </c>
      <c r="D19" s="35" t="s">
        <v>2</v>
      </c>
      <c r="E19" s="40" t="s">
        <v>11</v>
      </c>
      <c r="F19" s="6"/>
      <c r="G19" s="18">
        <f>G20+G21+G22+G23</f>
        <v>33158466.870000001</v>
      </c>
      <c r="H19" s="18">
        <f>H20+H21+H22+H23</f>
        <v>5303000</v>
      </c>
      <c r="I19" s="28">
        <f t="shared" si="0"/>
        <v>-27855466.870000001</v>
      </c>
      <c r="J19" s="18">
        <f>J20+J21+J22+J23</f>
        <v>6460000</v>
      </c>
      <c r="K19" s="49">
        <f t="shared" si="1"/>
        <v>-26698466.870000001</v>
      </c>
      <c r="L19" s="29">
        <f t="shared" si="2"/>
        <v>1157000</v>
      </c>
      <c r="M19" s="18">
        <f t="shared" ref="M19" si="10">M20+M21+M22+M23</f>
        <v>6647000</v>
      </c>
      <c r="N19" s="29">
        <f t="shared" si="3"/>
        <v>187000</v>
      </c>
      <c r="O19" s="18">
        <f t="shared" ref="O19" si="11">O20+O21+O22+O23</f>
        <v>6838000</v>
      </c>
      <c r="P19" s="29">
        <f t="shared" si="4"/>
        <v>191000</v>
      </c>
    </row>
    <row r="20" spans="1:16" ht="45.75" customHeight="1" x14ac:dyDescent="0.3">
      <c r="A20" s="12" t="s">
        <v>21</v>
      </c>
      <c r="B20" s="34" t="s">
        <v>11</v>
      </c>
      <c r="C20" s="39" t="s">
        <v>22</v>
      </c>
      <c r="D20" s="41" t="s">
        <v>2</v>
      </c>
      <c r="E20" s="40" t="s">
        <v>3</v>
      </c>
      <c r="F20" s="7"/>
      <c r="G20" s="18">
        <v>24021039.73</v>
      </c>
      <c r="H20" s="18">
        <v>693000</v>
      </c>
      <c r="I20" s="28">
        <f t="shared" si="0"/>
        <v>-23328039.73</v>
      </c>
      <c r="J20" s="19">
        <v>855000</v>
      </c>
      <c r="K20" s="49">
        <f t="shared" si="1"/>
        <v>-23166039.73</v>
      </c>
      <c r="L20" s="29">
        <f t="shared" si="2"/>
        <v>162000</v>
      </c>
      <c r="M20" s="19">
        <v>889000</v>
      </c>
      <c r="N20" s="29">
        <f t="shared" si="3"/>
        <v>34000</v>
      </c>
      <c r="O20" s="19">
        <v>924000</v>
      </c>
      <c r="P20" s="29">
        <f t="shared" si="4"/>
        <v>35000</v>
      </c>
    </row>
    <row r="21" spans="1:16" ht="40.5" customHeight="1" x14ac:dyDescent="0.3">
      <c r="A21" s="12" t="s">
        <v>23</v>
      </c>
      <c r="B21" s="34" t="s">
        <v>11</v>
      </c>
      <c r="C21" s="39" t="s">
        <v>24</v>
      </c>
      <c r="D21" s="41" t="s">
        <v>2</v>
      </c>
      <c r="E21" s="40" t="s">
        <v>3</v>
      </c>
      <c r="F21" s="7"/>
      <c r="G21" s="18">
        <v>54230.04</v>
      </c>
      <c r="H21" s="18">
        <v>0</v>
      </c>
      <c r="I21" s="28">
        <f t="shared" si="0"/>
        <v>-54230.04</v>
      </c>
      <c r="J21" s="19">
        <v>0</v>
      </c>
      <c r="K21" s="49">
        <f t="shared" si="1"/>
        <v>-54230.04</v>
      </c>
      <c r="L21" s="29">
        <f t="shared" si="2"/>
        <v>0</v>
      </c>
      <c r="M21" s="19">
        <v>0</v>
      </c>
      <c r="N21" s="29">
        <f t="shared" si="3"/>
        <v>0</v>
      </c>
      <c r="O21" s="19">
        <v>0</v>
      </c>
      <c r="P21" s="29">
        <f t="shared" si="4"/>
        <v>0</v>
      </c>
    </row>
    <row r="22" spans="1:16" ht="25.5" customHeight="1" x14ac:dyDescent="0.3">
      <c r="A22" s="12" t="s">
        <v>25</v>
      </c>
      <c r="B22" s="34" t="s">
        <v>11</v>
      </c>
      <c r="C22" s="39" t="s">
        <v>26</v>
      </c>
      <c r="D22" s="41" t="s">
        <v>2</v>
      </c>
      <c r="E22" s="40" t="s">
        <v>3</v>
      </c>
      <c r="F22" s="7"/>
      <c r="G22" s="18">
        <v>4107416.46</v>
      </c>
      <c r="H22" s="18">
        <v>165000</v>
      </c>
      <c r="I22" s="28">
        <f t="shared" si="0"/>
        <v>-3942416.46</v>
      </c>
      <c r="J22" s="19">
        <v>1500000</v>
      </c>
      <c r="K22" s="49">
        <f t="shared" si="1"/>
        <v>-2607416.46</v>
      </c>
      <c r="L22" s="29">
        <f t="shared" si="2"/>
        <v>1335000</v>
      </c>
      <c r="M22" s="19">
        <v>1538000</v>
      </c>
      <c r="N22" s="29">
        <f t="shared" si="3"/>
        <v>38000</v>
      </c>
      <c r="O22" s="19">
        <v>1576000</v>
      </c>
      <c r="P22" s="29">
        <f t="shared" si="4"/>
        <v>38000</v>
      </c>
    </row>
    <row r="23" spans="1:16" ht="44.25" customHeight="1" x14ac:dyDescent="0.3">
      <c r="A23" s="12" t="s">
        <v>27</v>
      </c>
      <c r="B23" s="34" t="s">
        <v>11</v>
      </c>
      <c r="C23" s="39" t="s">
        <v>28</v>
      </c>
      <c r="D23" s="41" t="s">
        <v>2</v>
      </c>
      <c r="E23" s="40" t="s">
        <v>3</v>
      </c>
      <c r="F23" s="7"/>
      <c r="G23" s="18">
        <v>4975780.6399999997</v>
      </c>
      <c r="H23" s="18">
        <v>4445000</v>
      </c>
      <c r="I23" s="28">
        <f t="shared" si="0"/>
        <v>-530780.63999999966</v>
      </c>
      <c r="J23" s="19">
        <v>4105000</v>
      </c>
      <c r="K23" s="49">
        <f t="shared" si="1"/>
        <v>-870780.63999999966</v>
      </c>
      <c r="L23" s="29">
        <f t="shared" si="2"/>
        <v>-340000</v>
      </c>
      <c r="M23" s="19">
        <v>4220000</v>
      </c>
      <c r="N23" s="29">
        <f t="shared" si="3"/>
        <v>115000</v>
      </c>
      <c r="O23" s="19">
        <v>4338000</v>
      </c>
      <c r="P23" s="29">
        <f t="shared" si="4"/>
        <v>118000</v>
      </c>
    </row>
    <row r="24" spans="1:16" x14ac:dyDescent="0.3">
      <c r="A24" s="12" t="s">
        <v>41</v>
      </c>
      <c r="B24" s="34" t="s">
        <v>11</v>
      </c>
      <c r="C24" s="39" t="s">
        <v>40</v>
      </c>
      <c r="D24" s="41" t="s">
        <v>2</v>
      </c>
      <c r="E24" s="40" t="s">
        <v>11</v>
      </c>
      <c r="F24" s="7"/>
      <c r="G24" s="18">
        <f>G25+G26</f>
        <v>11112362.289999999</v>
      </c>
      <c r="H24" s="18">
        <f>H25+H26</f>
        <v>10613000</v>
      </c>
      <c r="I24" s="28">
        <f t="shared" si="0"/>
        <v>-499362.28999999911</v>
      </c>
      <c r="J24" s="18">
        <f>J25+J26</f>
        <v>10383000</v>
      </c>
      <c r="K24" s="49">
        <f t="shared" si="1"/>
        <v>-729362.28999999911</v>
      </c>
      <c r="L24" s="29">
        <f t="shared" si="2"/>
        <v>-230000</v>
      </c>
      <c r="M24" s="18">
        <f t="shared" ref="M24" si="12">M25+M26</f>
        <v>10383000</v>
      </c>
      <c r="N24" s="29">
        <f t="shared" si="3"/>
        <v>0</v>
      </c>
      <c r="O24" s="18">
        <f t="shared" ref="O24" si="13">O25+O26</f>
        <v>10383000</v>
      </c>
      <c r="P24" s="29">
        <f t="shared" si="4"/>
        <v>0</v>
      </c>
    </row>
    <row r="25" spans="1:16" ht="25.5" customHeight="1" x14ac:dyDescent="0.3">
      <c r="A25" s="12" t="s">
        <v>31</v>
      </c>
      <c r="B25" s="34" t="s">
        <v>11</v>
      </c>
      <c r="C25" s="39" t="s">
        <v>29</v>
      </c>
      <c r="D25" s="41" t="s">
        <v>2</v>
      </c>
      <c r="E25" s="40" t="s">
        <v>3</v>
      </c>
      <c r="F25" s="7"/>
      <c r="G25" s="18">
        <v>2665564.04</v>
      </c>
      <c r="H25" s="18">
        <v>2634000</v>
      </c>
      <c r="I25" s="28">
        <f t="shared" si="0"/>
        <v>-31564.040000000037</v>
      </c>
      <c r="J25" s="19">
        <v>2404000</v>
      </c>
      <c r="K25" s="49">
        <f t="shared" si="1"/>
        <v>-261564.04000000004</v>
      </c>
      <c r="L25" s="29">
        <f t="shared" si="2"/>
        <v>-230000</v>
      </c>
      <c r="M25" s="19">
        <v>2404000</v>
      </c>
      <c r="N25" s="29">
        <f t="shared" si="3"/>
        <v>0</v>
      </c>
      <c r="O25" s="19">
        <v>2404000</v>
      </c>
      <c r="P25" s="29">
        <f t="shared" si="4"/>
        <v>0</v>
      </c>
    </row>
    <row r="26" spans="1:16" ht="24" customHeight="1" x14ac:dyDescent="0.3">
      <c r="A26" s="12" t="s">
        <v>32</v>
      </c>
      <c r="B26" s="34" t="s">
        <v>11</v>
      </c>
      <c r="C26" s="39" t="s">
        <v>30</v>
      </c>
      <c r="D26" s="41" t="s">
        <v>2</v>
      </c>
      <c r="E26" s="40" t="s">
        <v>3</v>
      </c>
      <c r="F26" s="7"/>
      <c r="G26" s="18">
        <v>8446798.25</v>
      </c>
      <c r="H26" s="18">
        <v>7979000</v>
      </c>
      <c r="I26" s="28">
        <f t="shared" si="0"/>
        <v>-467798.25</v>
      </c>
      <c r="J26" s="19">
        <v>7979000</v>
      </c>
      <c r="K26" s="49">
        <f t="shared" si="1"/>
        <v>-467798.25</v>
      </c>
      <c r="L26" s="29">
        <f t="shared" si="2"/>
        <v>0</v>
      </c>
      <c r="M26" s="19">
        <v>7979000</v>
      </c>
      <c r="N26" s="29">
        <f t="shared" si="3"/>
        <v>0</v>
      </c>
      <c r="O26" s="19">
        <v>7979000</v>
      </c>
      <c r="P26" s="29">
        <f t="shared" si="4"/>
        <v>0</v>
      </c>
    </row>
    <row r="27" spans="1:16" x14ac:dyDescent="0.3">
      <c r="A27" s="5" t="s">
        <v>35</v>
      </c>
      <c r="B27" s="34" t="s">
        <v>11</v>
      </c>
      <c r="C27" s="39" t="s">
        <v>34</v>
      </c>
      <c r="D27" s="35" t="s">
        <v>2</v>
      </c>
      <c r="E27" s="40" t="s">
        <v>11</v>
      </c>
      <c r="F27" s="6"/>
      <c r="G27" s="18">
        <f>G28+G30+G29</f>
        <v>2835052.34</v>
      </c>
      <c r="H27" s="18">
        <f>H28+H30+H29</f>
        <v>2000000</v>
      </c>
      <c r="I27" s="28">
        <f t="shared" si="0"/>
        <v>-835052.33999999985</v>
      </c>
      <c r="J27" s="18">
        <f>J28+J30+J29</f>
        <v>2000000</v>
      </c>
      <c r="K27" s="49">
        <f t="shared" si="1"/>
        <v>-835052.33999999985</v>
      </c>
      <c r="L27" s="29">
        <f t="shared" si="2"/>
        <v>0</v>
      </c>
      <c r="M27" s="18">
        <f>M28+M30+M29</f>
        <v>2000000</v>
      </c>
      <c r="N27" s="29">
        <f t="shared" si="3"/>
        <v>0</v>
      </c>
      <c r="O27" s="18">
        <f>O28+O30+O29</f>
        <v>2000000</v>
      </c>
      <c r="P27" s="29">
        <f t="shared" si="4"/>
        <v>0</v>
      </c>
    </row>
    <row r="28" spans="1:16" ht="42" customHeight="1" x14ac:dyDescent="0.3">
      <c r="A28" s="5" t="s">
        <v>58</v>
      </c>
      <c r="B28" s="34" t="s">
        <v>11</v>
      </c>
      <c r="C28" s="39" t="s">
        <v>59</v>
      </c>
      <c r="D28" s="41" t="s">
        <v>2</v>
      </c>
      <c r="E28" s="40" t="s">
        <v>3</v>
      </c>
      <c r="F28" s="6"/>
      <c r="G28" s="18">
        <v>2826352.34</v>
      </c>
      <c r="H28" s="18">
        <v>2000000</v>
      </c>
      <c r="I28" s="28">
        <f t="shared" si="0"/>
        <v>-826352.33999999985</v>
      </c>
      <c r="J28" s="19">
        <v>2000000</v>
      </c>
      <c r="K28" s="49">
        <f t="shared" si="1"/>
        <v>-826352.33999999985</v>
      </c>
      <c r="L28" s="29">
        <f t="shared" si="2"/>
        <v>0</v>
      </c>
      <c r="M28" s="19">
        <v>2000000</v>
      </c>
      <c r="N28" s="29">
        <f t="shared" si="3"/>
        <v>0</v>
      </c>
      <c r="O28" s="19">
        <v>2000000</v>
      </c>
      <c r="P28" s="29">
        <f t="shared" si="4"/>
        <v>0</v>
      </c>
    </row>
    <row r="29" spans="1:16" ht="62.25" customHeight="1" x14ac:dyDescent="0.3">
      <c r="A29" s="5" t="s">
        <v>113</v>
      </c>
      <c r="B29" s="34" t="s">
        <v>11</v>
      </c>
      <c r="C29" s="39" t="s">
        <v>104</v>
      </c>
      <c r="D29" s="41" t="s">
        <v>2</v>
      </c>
      <c r="E29" s="40" t="s">
        <v>3</v>
      </c>
      <c r="F29" s="6"/>
      <c r="G29" s="18">
        <v>3700</v>
      </c>
      <c r="H29" s="18">
        <v>0</v>
      </c>
      <c r="I29" s="28">
        <f t="shared" si="0"/>
        <v>-3700</v>
      </c>
      <c r="J29" s="19">
        <v>0</v>
      </c>
      <c r="K29" s="49">
        <f t="shared" si="1"/>
        <v>-3700</v>
      </c>
      <c r="L29" s="29">
        <f t="shared" si="2"/>
        <v>0</v>
      </c>
      <c r="M29" s="19">
        <v>0</v>
      </c>
      <c r="N29" s="29">
        <f t="shared" si="3"/>
        <v>0</v>
      </c>
      <c r="O29" s="19">
        <v>0</v>
      </c>
      <c r="P29" s="29">
        <f t="shared" si="4"/>
        <v>0</v>
      </c>
    </row>
    <row r="30" spans="1:16" ht="39.75" customHeight="1" x14ac:dyDescent="0.3">
      <c r="A30" s="5" t="s">
        <v>60</v>
      </c>
      <c r="B30" s="34" t="s">
        <v>11</v>
      </c>
      <c r="C30" s="39" t="s">
        <v>61</v>
      </c>
      <c r="D30" s="41" t="s">
        <v>2</v>
      </c>
      <c r="E30" s="40" t="s">
        <v>3</v>
      </c>
      <c r="F30" s="6"/>
      <c r="G30" s="17">
        <f>G31</f>
        <v>5000</v>
      </c>
      <c r="H30" s="54">
        <f>H31</f>
        <v>0</v>
      </c>
      <c r="I30" s="28">
        <f t="shared" si="0"/>
        <v>-5000</v>
      </c>
      <c r="J30" s="19">
        <v>0</v>
      </c>
      <c r="K30" s="49">
        <f t="shared" si="1"/>
        <v>-5000</v>
      </c>
      <c r="L30" s="29">
        <f>J30-H30</f>
        <v>0</v>
      </c>
      <c r="M30" s="19">
        <v>0</v>
      </c>
      <c r="N30" s="29">
        <f>M30-J30</f>
        <v>0</v>
      </c>
      <c r="O30" s="19">
        <v>0</v>
      </c>
      <c r="P30" s="29">
        <f>O30-M30</f>
        <v>0</v>
      </c>
    </row>
    <row r="31" spans="1:16" ht="41.25" customHeight="1" x14ac:dyDescent="0.3">
      <c r="A31" s="5" t="s">
        <v>128</v>
      </c>
      <c r="B31" s="34" t="s">
        <v>11</v>
      </c>
      <c r="C31" s="39" t="s">
        <v>129</v>
      </c>
      <c r="D31" s="41" t="s">
        <v>2</v>
      </c>
      <c r="E31" s="40" t="s">
        <v>3</v>
      </c>
      <c r="F31" s="6"/>
      <c r="G31" s="18">
        <v>5000</v>
      </c>
      <c r="H31" s="18">
        <v>0</v>
      </c>
      <c r="I31" s="28">
        <f t="shared" si="0"/>
        <v>-5000</v>
      </c>
      <c r="J31" s="19">
        <v>0</v>
      </c>
      <c r="K31" s="49">
        <f t="shared" si="1"/>
        <v>-5000</v>
      </c>
      <c r="L31" s="29"/>
      <c r="M31" s="19"/>
      <c r="N31" s="29"/>
      <c r="O31" s="19"/>
      <c r="P31" s="29"/>
    </row>
    <row r="32" spans="1:16" ht="39.75" customHeight="1" x14ac:dyDescent="0.3">
      <c r="A32" s="5" t="s">
        <v>114</v>
      </c>
      <c r="B32" s="34" t="s">
        <v>11</v>
      </c>
      <c r="C32" s="39" t="s">
        <v>105</v>
      </c>
      <c r="D32" s="41" t="s">
        <v>2</v>
      </c>
      <c r="E32" s="40" t="s">
        <v>11</v>
      </c>
      <c r="F32" s="6"/>
      <c r="G32" s="18">
        <f>G33</f>
        <v>4.8600000000000003</v>
      </c>
      <c r="H32" s="18">
        <v>0</v>
      </c>
      <c r="I32" s="28">
        <f t="shared" si="0"/>
        <v>-4.8600000000000003</v>
      </c>
      <c r="J32" s="19">
        <v>0</v>
      </c>
      <c r="K32" s="49">
        <f t="shared" si="1"/>
        <v>-4.8600000000000003</v>
      </c>
      <c r="L32" s="29">
        <f t="shared" si="2"/>
        <v>0</v>
      </c>
      <c r="M32" s="19">
        <v>0</v>
      </c>
      <c r="N32" s="29">
        <f t="shared" si="3"/>
        <v>0</v>
      </c>
      <c r="O32" s="19">
        <v>0</v>
      </c>
      <c r="P32" s="29">
        <f t="shared" si="4"/>
        <v>0</v>
      </c>
    </row>
    <row r="33" spans="1:16" ht="22.5" customHeight="1" x14ac:dyDescent="0.3">
      <c r="A33" s="5" t="s">
        <v>115</v>
      </c>
      <c r="B33" s="34" t="s">
        <v>11</v>
      </c>
      <c r="C33" s="39" t="s">
        <v>106</v>
      </c>
      <c r="D33" s="41" t="s">
        <v>2</v>
      </c>
      <c r="E33" s="40" t="s">
        <v>3</v>
      </c>
      <c r="F33" s="6"/>
      <c r="G33" s="18">
        <v>4.8600000000000003</v>
      </c>
      <c r="H33" s="18">
        <v>0</v>
      </c>
      <c r="I33" s="28">
        <f t="shared" si="0"/>
        <v>-4.8600000000000003</v>
      </c>
      <c r="J33" s="19">
        <v>0</v>
      </c>
      <c r="K33" s="49">
        <f t="shared" si="1"/>
        <v>-4.8600000000000003</v>
      </c>
      <c r="L33" s="29">
        <f t="shared" si="2"/>
        <v>0</v>
      </c>
      <c r="M33" s="19">
        <v>0</v>
      </c>
      <c r="N33" s="29">
        <f t="shared" si="3"/>
        <v>0</v>
      </c>
      <c r="O33" s="19">
        <v>0</v>
      </c>
      <c r="P33" s="29">
        <f t="shared" si="4"/>
        <v>0</v>
      </c>
    </row>
    <row r="34" spans="1:16" ht="37.5" x14ac:dyDescent="0.3">
      <c r="A34" s="12" t="s">
        <v>42</v>
      </c>
      <c r="B34" s="34" t="s">
        <v>11</v>
      </c>
      <c r="C34" s="39" t="s">
        <v>43</v>
      </c>
      <c r="D34" s="41" t="s">
        <v>2</v>
      </c>
      <c r="E34" s="40" t="s">
        <v>11</v>
      </c>
      <c r="F34" s="6"/>
      <c r="G34" s="18">
        <f>G35+G36+G37</f>
        <v>18772236.759999998</v>
      </c>
      <c r="H34" s="18">
        <f>H35+H36+H37</f>
        <v>17140019</v>
      </c>
      <c r="I34" s="28">
        <f t="shared" si="0"/>
        <v>-1632217.7599999979</v>
      </c>
      <c r="J34" s="18">
        <f>J35+J36+J37</f>
        <v>11420000</v>
      </c>
      <c r="K34" s="49">
        <f t="shared" si="1"/>
        <v>-7352236.7599999979</v>
      </c>
      <c r="L34" s="29">
        <f t="shared" si="2"/>
        <v>-5720019</v>
      </c>
      <c r="M34" s="18">
        <f>M35+M36+M37</f>
        <v>10720000</v>
      </c>
      <c r="N34" s="29">
        <f t="shared" si="3"/>
        <v>-700000</v>
      </c>
      <c r="O34" s="18">
        <f>O35+O36+O37</f>
        <v>10720000</v>
      </c>
      <c r="P34" s="29">
        <f t="shared" si="4"/>
        <v>0</v>
      </c>
    </row>
    <row r="35" spans="1:16" ht="86.25" customHeight="1" x14ac:dyDescent="0.3">
      <c r="A35" s="12" t="s">
        <v>62</v>
      </c>
      <c r="B35" s="34" t="s">
        <v>11</v>
      </c>
      <c r="C35" s="39" t="s">
        <v>63</v>
      </c>
      <c r="D35" s="41" t="s">
        <v>2</v>
      </c>
      <c r="E35" s="40" t="s">
        <v>4</v>
      </c>
      <c r="F35" s="6"/>
      <c r="G35" s="18">
        <v>151237.79999999999</v>
      </c>
      <c r="H35" s="18">
        <v>101439</v>
      </c>
      <c r="I35" s="28">
        <f t="shared" si="0"/>
        <v>-49798.799999999988</v>
      </c>
      <c r="J35" s="19">
        <v>0</v>
      </c>
      <c r="K35" s="49">
        <f t="shared" si="1"/>
        <v>-151237.79999999999</v>
      </c>
      <c r="L35" s="29">
        <f t="shared" si="2"/>
        <v>-101439</v>
      </c>
      <c r="M35" s="19">
        <v>0</v>
      </c>
      <c r="N35" s="29">
        <f t="shared" si="3"/>
        <v>0</v>
      </c>
      <c r="O35" s="19">
        <v>0</v>
      </c>
      <c r="P35" s="29">
        <f t="shared" si="4"/>
        <v>0</v>
      </c>
    </row>
    <row r="36" spans="1:16" ht="112.5" customHeight="1" x14ac:dyDescent="0.3">
      <c r="A36" s="12" t="s">
        <v>64</v>
      </c>
      <c r="B36" s="34" t="s">
        <v>11</v>
      </c>
      <c r="C36" s="39" t="s">
        <v>65</v>
      </c>
      <c r="D36" s="41" t="s">
        <v>2</v>
      </c>
      <c r="E36" s="40" t="s">
        <v>4</v>
      </c>
      <c r="F36" s="6"/>
      <c r="G36" s="18">
        <v>18617063.469999999</v>
      </c>
      <c r="H36" s="18">
        <v>17038580</v>
      </c>
      <c r="I36" s="28">
        <f t="shared" si="0"/>
        <v>-1578483.4699999988</v>
      </c>
      <c r="J36" s="19">
        <v>11420000</v>
      </c>
      <c r="K36" s="49">
        <f t="shared" si="1"/>
        <v>-7197063.4699999988</v>
      </c>
      <c r="L36" s="29">
        <f t="shared" si="2"/>
        <v>-5618580</v>
      </c>
      <c r="M36" s="19">
        <v>10720000</v>
      </c>
      <c r="N36" s="29">
        <f t="shared" si="3"/>
        <v>-700000</v>
      </c>
      <c r="O36" s="19">
        <v>10720000</v>
      </c>
      <c r="P36" s="29">
        <f t="shared" si="4"/>
        <v>0</v>
      </c>
    </row>
    <row r="37" spans="1:16" ht="112.5" customHeight="1" x14ac:dyDescent="0.3">
      <c r="A37" s="12" t="s">
        <v>153</v>
      </c>
      <c r="B37" s="34" t="s">
        <v>11</v>
      </c>
      <c r="C37" s="39" t="s">
        <v>152</v>
      </c>
      <c r="D37" s="41" t="s">
        <v>2</v>
      </c>
      <c r="E37" s="40" t="s">
        <v>4</v>
      </c>
      <c r="F37" s="6"/>
      <c r="G37" s="18">
        <v>3935.49</v>
      </c>
      <c r="H37" s="18">
        <v>0</v>
      </c>
      <c r="I37" s="28">
        <f t="shared" si="0"/>
        <v>-3935.49</v>
      </c>
      <c r="J37" s="19">
        <v>0</v>
      </c>
      <c r="K37" s="49">
        <f t="shared" si="1"/>
        <v>-3935.49</v>
      </c>
      <c r="L37" s="29">
        <f t="shared" si="2"/>
        <v>0</v>
      </c>
      <c r="M37" s="19">
        <v>0</v>
      </c>
      <c r="N37" s="29">
        <f t="shared" si="3"/>
        <v>0</v>
      </c>
      <c r="O37" s="19">
        <v>0</v>
      </c>
      <c r="P37" s="29">
        <f t="shared" si="4"/>
        <v>0</v>
      </c>
    </row>
    <row r="38" spans="1:16" ht="25.5" customHeight="1" x14ac:dyDescent="0.3">
      <c r="A38" s="5" t="s">
        <v>44</v>
      </c>
      <c r="B38" s="34" t="s">
        <v>11</v>
      </c>
      <c r="C38" s="39" t="s">
        <v>45</v>
      </c>
      <c r="D38" s="41" t="s">
        <v>2</v>
      </c>
      <c r="E38" s="40" t="s">
        <v>11</v>
      </c>
      <c r="F38" s="6"/>
      <c r="G38" s="18">
        <f>G39</f>
        <v>201619.64</v>
      </c>
      <c r="H38" s="18">
        <f>H39</f>
        <v>160000</v>
      </c>
      <c r="I38" s="28">
        <f t="shared" si="0"/>
        <v>-41619.640000000014</v>
      </c>
      <c r="J38" s="18">
        <f>J39</f>
        <v>150000</v>
      </c>
      <c r="K38" s="49">
        <f t="shared" si="1"/>
        <v>-51619.640000000014</v>
      </c>
      <c r="L38" s="29">
        <f t="shared" si="2"/>
        <v>-10000</v>
      </c>
      <c r="M38" s="18">
        <f t="shared" ref="M38:O38" si="14">M39</f>
        <v>150000</v>
      </c>
      <c r="N38" s="29">
        <f t="shared" si="3"/>
        <v>0</v>
      </c>
      <c r="O38" s="18">
        <f t="shared" si="14"/>
        <v>150000</v>
      </c>
      <c r="P38" s="29">
        <f t="shared" si="4"/>
        <v>0</v>
      </c>
    </row>
    <row r="39" spans="1:16" ht="25.5" customHeight="1" x14ac:dyDescent="0.3">
      <c r="A39" s="5" t="s">
        <v>66</v>
      </c>
      <c r="B39" s="34" t="s">
        <v>11</v>
      </c>
      <c r="C39" s="39" t="s">
        <v>67</v>
      </c>
      <c r="D39" s="41" t="s">
        <v>2</v>
      </c>
      <c r="E39" s="40" t="s">
        <v>11</v>
      </c>
      <c r="F39" s="6"/>
      <c r="G39" s="18">
        <v>201619.64</v>
      </c>
      <c r="H39" s="18">
        <v>160000</v>
      </c>
      <c r="I39" s="28">
        <f t="shared" si="0"/>
        <v>-41619.640000000014</v>
      </c>
      <c r="J39" s="19">
        <v>150000</v>
      </c>
      <c r="K39" s="49">
        <f t="shared" si="1"/>
        <v>-51619.640000000014</v>
      </c>
      <c r="L39" s="29">
        <f t="shared" si="2"/>
        <v>-10000</v>
      </c>
      <c r="M39" s="19">
        <v>150000</v>
      </c>
      <c r="N39" s="29">
        <f t="shared" si="3"/>
        <v>0</v>
      </c>
      <c r="O39" s="19">
        <v>150000</v>
      </c>
      <c r="P39" s="29">
        <f t="shared" si="4"/>
        <v>0</v>
      </c>
    </row>
    <row r="40" spans="1:16" ht="37.5" customHeight="1" x14ac:dyDescent="0.3">
      <c r="A40" s="5" t="s">
        <v>46</v>
      </c>
      <c r="B40" s="34" t="s">
        <v>11</v>
      </c>
      <c r="C40" s="39" t="s">
        <v>47</v>
      </c>
      <c r="D40" s="41" t="s">
        <v>2</v>
      </c>
      <c r="E40" s="40" t="s">
        <v>11</v>
      </c>
      <c r="F40" s="6"/>
      <c r="G40" s="18">
        <f>G41+G42</f>
        <v>4631861.01</v>
      </c>
      <c r="H40" s="18">
        <f>H41+H42</f>
        <v>4221750</v>
      </c>
      <c r="I40" s="28">
        <f t="shared" si="0"/>
        <v>-410111.00999999978</v>
      </c>
      <c r="J40" s="18">
        <f>J41+J42</f>
        <v>4405355</v>
      </c>
      <c r="K40" s="49">
        <f t="shared" si="1"/>
        <v>-226506.00999999978</v>
      </c>
      <c r="L40" s="29">
        <f t="shared" si="2"/>
        <v>183605</v>
      </c>
      <c r="M40" s="18">
        <f t="shared" ref="M40" si="15">M41+M42</f>
        <v>4497899</v>
      </c>
      <c r="N40" s="29">
        <f t="shared" si="3"/>
        <v>92544</v>
      </c>
      <c r="O40" s="18">
        <f t="shared" ref="O40" si="16">O41+O42</f>
        <v>4593228</v>
      </c>
      <c r="P40" s="29">
        <f t="shared" si="4"/>
        <v>95329</v>
      </c>
    </row>
    <row r="41" spans="1:16" ht="27.75" customHeight="1" x14ac:dyDescent="0.3">
      <c r="A41" s="5" t="s">
        <v>68</v>
      </c>
      <c r="B41" s="34" t="s">
        <v>11</v>
      </c>
      <c r="C41" s="39" t="s">
        <v>69</v>
      </c>
      <c r="D41" s="41" t="s">
        <v>2</v>
      </c>
      <c r="E41" s="40" t="s">
        <v>5</v>
      </c>
      <c r="F41" s="6"/>
      <c r="G41" s="18">
        <v>2113320</v>
      </c>
      <c r="H41" s="18">
        <v>1741750</v>
      </c>
      <c r="I41" s="28">
        <f t="shared" si="0"/>
        <v>-371570</v>
      </c>
      <c r="J41" s="19">
        <v>2000000</v>
      </c>
      <c r="K41" s="49">
        <f t="shared" si="1"/>
        <v>-113320</v>
      </c>
      <c r="L41" s="29">
        <f t="shared" si="2"/>
        <v>258250</v>
      </c>
      <c r="M41" s="19">
        <v>2000000</v>
      </c>
      <c r="N41" s="29">
        <f t="shared" si="3"/>
        <v>0</v>
      </c>
      <c r="O41" s="19">
        <v>2000000</v>
      </c>
      <c r="P41" s="29">
        <f t="shared" si="4"/>
        <v>0</v>
      </c>
    </row>
    <row r="42" spans="1:16" ht="24" customHeight="1" x14ac:dyDescent="0.3">
      <c r="A42" s="5" t="s">
        <v>70</v>
      </c>
      <c r="B42" s="34" t="s">
        <v>11</v>
      </c>
      <c r="C42" s="39" t="s">
        <v>71</v>
      </c>
      <c r="D42" s="41" t="s">
        <v>2</v>
      </c>
      <c r="E42" s="40" t="s">
        <v>5</v>
      </c>
      <c r="F42" s="6"/>
      <c r="G42" s="18">
        <v>2518541.0099999998</v>
      </c>
      <c r="H42" s="18">
        <v>2480000</v>
      </c>
      <c r="I42" s="28">
        <f t="shared" si="0"/>
        <v>-38541.009999999776</v>
      </c>
      <c r="J42" s="19">
        <v>2405355</v>
      </c>
      <c r="K42" s="49">
        <f t="shared" si="1"/>
        <v>-113186.00999999978</v>
      </c>
      <c r="L42" s="29">
        <f t="shared" si="2"/>
        <v>-74645</v>
      </c>
      <c r="M42" s="19">
        <v>2497899</v>
      </c>
      <c r="N42" s="29">
        <f t="shared" si="3"/>
        <v>92544</v>
      </c>
      <c r="O42" s="19">
        <v>2593228</v>
      </c>
      <c r="P42" s="29">
        <f t="shared" si="4"/>
        <v>95329</v>
      </c>
    </row>
    <row r="43" spans="1:16" ht="24" customHeight="1" x14ac:dyDescent="0.3">
      <c r="A43" s="5" t="s">
        <v>48</v>
      </c>
      <c r="B43" s="34" t="s">
        <v>11</v>
      </c>
      <c r="C43" s="39" t="s">
        <v>49</v>
      </c>
      <c r="D43" s="41" t="s">
        <v>2</v>
      </c>
      <c r="E43" s="40" t="s">
        <v>11</v>
      </c>
      <c r="F43" s="6"/>
      <c r="G43" s="17">
        <f>G44+G45</f>
        <v>6973440.0099999998</v>
      </c>
      <c r="H43" s="54">
        <f>H44+H45</f>
        <v>4240930</v>
      </c>
      <c r="I43" s="28">
        <f t="shared" si="0"/>
        <v>-2732510.01</v>
      </c>
      <c r="J43" s="17">
        <f>J44+J45</f>
        <v>0</v>
      </c>
      <c r="K43" s="49">
        <f t="shared" si="1"/>
        <v>-6973440.0099999998</v>
      </c>
      <c r="L43" s="29">
        <f t="shared" si="2"/>
        <v>-4240930</v>
      </c>
      <c r="M43" s="17">
        <f t="shared" ref="M43" si="17">M44+M45</f>
        <v>0</v>
      </c>
      <c r="N43" s="29">
        <f t="shared" si="3"/>
        <v>0</v>
      </c>
      <c r="O43" s="17">
        <f t="shared" ref="O43" si="18">O44+O45</f>
        <v>0</v>
      </c>
      <c r="P43" s="29">
        <f t="shared" si="4"/>
        <v>0</v>
      </c>
    </row>
    <row r="44" spans="1:16" ht="123.75" customHeight="1" x14ac:dyDescent="0.3">
      <c r="A44" s="5" t="s">
        <v>116</v>
      </c>
      <c r="B44" s="34" t="s">
        <v>11</v>
      </c>
      <c r="C44" s="39" t="s">
        <v>107</v>
      </c>
      <c r="D44" s="41" t="s">
        <v>2</v>
      </c>
      <c r="E44" s="40" t="s">
        <v>117</v>
      </c>
      <c r="F44" s="6"/>
      <c r="G44" s="18">
        <v>3031240.15</v>
      </c>
      <c r="H44" s="18">
        <v>1438230</v>
      </c>
      <c r="I44" s="28">
        <f t="shared" si="0"/>
        <v>-1593010.15</v>
      </c>
      <c r="J44" s="19">
        <v>0</v>
      </c>
      <c r="K44" s="49">
        <f t="shared" si="1"/>
        <v>-3031240.15</v>
      </c>
      <c r="L44" s="29">
        <f t="shared" si="2"/>
        <v>-1438230</v>
      </c>
      <c r="M44" s="19"/>
      <c r="N44" s="29">
        <f t="shared" si="3"/>
        <v>0</v>
      </c>
      <c r="O44" s="19">
        <v>0</v>
      </c>
      <c r="P44" s="29">
        <f t="shared" si="4"/>
        <v>0</v>
      </c>
    </row>
    <row r="45" spans="1:16" ht="44.25" customHeight="1" x14ac:dyDescent="0.3">
      <c r="A45" s="5" t="s">
        <v>72</v>
      </c>
      <c r="B45" s="34" t="s">
        <v>11</v>
      </c>
      <c r="C45" s="39" t="s">
        <v>73</v>
      </c>
      <c r="D45" s="41" t="s">
        <v>2</v>
      </c>
      <c r="E45" s="40" t="s">
        <v>6</v>
      </c>
      <c r="F45" s="6"/>
      <c r="G45" s="18">
        <v>3942199.86</v>
      </c>
      <c r="H45" s="18">
        <v>2802700</v>
      </c>
      <c r="I45" s="28">
        <f t="shared" si="0"/>
        <v>-1139499.8599999999</v>
      </c>
      <c r="J45" s="19">
        <v>0</v>
      </c>
      <c r="K45" s="49">
        <f t="shared" si="1"/>
        <v>-3942199.86</v>
      </c>
      <c r="L45" s="29">
        <f t="shared" si="2"/>
        <v>-2802700</v>
      </c>
      <c r="M45" s="19">
        <v>0</v>
      </c>
      <c r="N45" s="29">
        <f t="shared" si="3"/>
        <v>0</v>
      </c>
      <c r="O45" s="19">
        <v>0</v>
      </c>
      <c r="P45" s="29">
        <f t="shared" si="4"/>
        <v>0</v>
      </c>
    </row>
    <row r="46" spans="1:16" x14ac:dyDescent="0.3">
      <c r="A46" s="5" t="s">
        <v>51</v>
      </c>
      <c r="B46" s="34" t="s">
        <v>11</v>
      </c>
      <c r="C46" s="35" t="s">
        <v>50</v>
      </c>
      <c r="D46" s="35" t="s">
        <v>2</v>
      </c>
      <c r="E46" s="40" t="s">
        <v>11</v>
      </c>
      <c r="F46" s="6"/>
      <c r="G46" s="18">
        <v>2112544.3199999998</v>
      </c>
      <c r="H46" s="18">
        <v>784480</v>
      </c>
      <c r="I46" s="28">
        <f t="shared" si="0"/>
        <v>-1328064.3199999998</v>
      </c>
      <c r="J46" s="19">
        <v>170000</v>
      </c>
      <c r="K46" s="49">
        <f t="shared" si="1"/>
        <v>-1942544.3199999998</v>
      </c>
      <c r="L46" s="29">
        <f t="shared" si="2"/>
        <v>-614480</v>
      </c>
      <c r="M46" s="19">
        <v>170000</v>
      </c>
      <c r="N46" s="29">
        <f t="shared" si="3"/>
        <v>0</v>
      </c>
      <c r="O46" s="19">
        <v>170000</v>
      </c>
      <c r="P46" s="29">
        <f t="shared" si="4"/>
        <v>0</v>
      </c>
    </row>
    <row r="47" spans="1:16" x14ac:dyDescent="0.3">
      <c r="A47" s="5" t="s">
        <v>52</v>
      </c>
      <c r="B47" s="34" t="s">
        <v>11</v>
      </c>
      <c r="C47" s="35" t="s">
        <v>53</v>
      </c>
      <c r="D47" s="35" t="s">
        <v>2</v>
      </c>
      <c r="E47" s="40" t="s">
        <v>11</v>
      </c>
      <c r="F47" s="6"/>
      <c r="G47" s="17">
        <f>G48+G49</f>
        <v>760695.61</v>
      </c>
      <c r="H47" s="54">
        <f>H48+H49</f>
        <v>90000</v>
      </c>
      <c r="I47" s="28">
        <f t="shared" si="0"/>
        <v>-670695.61</v>
      </c>
      <c r="J47" s="17">
        <f>J48+J49</f>
        <v>0</v>
      </c>
      <c r="K47" s="49">
        <f t="shared" si="1"/>
        <v>-760695.61</v>
      </c>
      <c r="L47" s="29">
        <f t="shared" si="2"/>
        <v>-90000</v>
      </c>
      <c r="M47" s="17">
        <f t="shared" ref="M47" si="19">M48+M49</f>
        <v>0</v>
      </c>
      <c r="N47" s="29">
        <f t="shared" si="3"/>
        <v>0</v>
      </c>
      <c r="O47" s="17">
        <f t="shared" ref="O47" si="20">O48+O49</f>
        <v>0</v>
      </c>
      <c r="P47" s="29">
        <f t="shared" si="4"/>
        <v>0</v>
      </c>
    </row>
    <row r="48" spans="1:16" ht="23.25" customHeight="1" x14ac:dyDescent="0.3">
      <c r="A48" s="5" t="s">
        <v>118</v>
      </c>
      <c r="B48" s="34" t="s">
        <v>11</v>
      </c>
      <c r="C48" s="35" t="s">
        <v>108</v>
      </c>
      <c r="D48" s="35">
        <v>0</v>
      </c>
      <c r="E48" s="40" t="s">
        <v>7</v>
      </c>
      <c r="F48" s="6"/>
      <c r="G48" s="18">
        <v>93902.48</v>
      </c>
      <c r="H48" s="18">
        <v>0</v>
      </c>
      <c r="I48" s="28">
        <f t="shared" si="0"/>
        <v>-93902.48</v>
      </c>
      <c r="J48" s="19"/>
      <c r="K48" s="49">
        <f t="shared" si="1"/>
        <v>-93902.48</v>
      </c>
      <c r="L48" s="29">
        <f t="shared" si="2"/>
        <v>0</v>
      </c>
      <c r="M48" s="19"/>
      <c r="N48" s="29">
        <f t="shared" si="3"/>
        <v>0</v>
      </c>
      <c r="O48" s="19">
        <v>0</v>
      </c>
      <c r="P48" s="29">
        <f t="shared" si="4"/>
        <v>0</v>
      </c>
    </row>
    <row r="49" spans="1:16" ht="26.25" customHeight="1" x14ac:dyDescent="0.3">
      <c r="A49" s="5" t="s">
        <v>74</v>
      </c>
      <c r="B49" s="34" t="s">
        <v>11</v>
      </c>
      <c r="C49" s="39" t="s">
        <v>75</v>
      </c>
      <c r="D49" s="41" t="s">
        <v>2</v>
      </c>
      <c r="E49" s="40" t="s">
        <v>7</v>
      </c>
      <c r="F49" s="6"/>
      <c r="G49" s="18">
        <v>666793.13</v>
      </c>
      <c r="H49" s="18">
        <v>90000</v>
      </c>
      <c r="I49" s="28">
        <f t="shared" si="0"/>
        <v>-576793.13</v>
      </c>
      <c r="J49" s="19">
        <v>0</v>
      </c>
      <c r="K49" s="49">
        <f t="shared" si="1"/>
        <v>-666793.13</v>
      </c>
      <c r="L49" s="29">
        <f t="shared" si="2"/>
        <v>-90000</v>
      </c>
      <c r="M49" s="19">
        <v>0</v>
      </c>
      <c r="N49" s="29">
        <f t="shared" si="3"/>
        <v>0</v>
      </c>
      <c r="O49" s="19">
        <v>0</v>
      </c>
      <c r="P49" s="29">
        <f t="shared" si="4"/>
        <v>0</v>
      </c>
    </row>
    <row r="50" spans="1:16" ht="25.5" customHeight="1" x14ac:dyDescent="0.3">
      <c r="A50" s="5" t="s">
        <v>76</v>
      </c>
      <c r="B50" s="34" t="s">
        <v>11</v>
      </c>
      <c r="C50" s="39" t="s">
        <v>77</v>
      </c>
      <c r="D50" s="41" t="s">
        <v>2</v>
      </c>
      <c r="E50" s="40" t="s">
        <v>11</v>
      </c>
      <c r="F50" s="6"/>
      <c r="G50" s="18">
        <f>G51</f>
        <v>580999361.81999993</v>
      </c>
      <c r="H50" s="18">
        <f>H51</f>
        <v>534366843.94999999</v>
      </c>
      <c r="I50" s="28">
        <f t="shared" si="0"/>
        <v>-46632517.869999945</v>
      </c>
      <c r="J50" s="18">
        <f>J51</f>
        <v>660953813.66000009</v>
      </c>
      <c r="K50" s="49">
        <f t="shared" si="1"/>
        <v>79954451.840000153</v>
      </c>
      <c r="L50" s="29">
        <f t="shared" si="2"/>
        <v>126586969.7100001</v>
      </c>
      <c r="M50" s="18">
        <f t="shared" ref="M50:O50" si="21">M51</f>
        <v>570803131.21000004</v>
      </c>
      <c r="N50" s="29">
        <f t="shared" si="3"/>
        <v>-90150682.450000048</v>
      </c>
      <c r="O50" s="18">
        <f t="shared" si="21"/>
        <v>403824258.64999998</v>
      </c>
      <c r="P50" s="29">
        <f t="shared" si="4"/>
        <v>-166978872.56000006</v>
      </c>
    </row>
    <row r="51" spans="1:16" ht="44.25" customHeight="1" x14ac:dyDescent="0.3">
      <c r="A51" s="5" t="s">
        <v>78</v>
      </c>
      <c r="B51" s="34" t="s">
        <v>11</v>
      </c>
      <c r="C51" s="42" t="s">
        <v>79</v>
      </c>
      <c r="D51" s="43" t="s">
        <v>2</v>
      </c>
      <c r="E51" s="40" t="s">
        <v>11</v>
      </c>
      <c r="F51" s="6"/>
      <c r="G51" s="18">
        <f>SUM(G52:G79)</f>
        <v>580999361.81999993</v>
      </c>
      <c r="H51" s="18">
        <f>SUM(H52:H79)</f>
        <v>534366843.94999999</v>
      </c>
      <c r="I51" s="28">
        <f t="shared" si="0"/>
        <v>-46632517.869999945</v>
      </c>
      <c r="J51" s="18">
        <f>SUM(J52:J78)</f>
        <v>660953813.66000009</v>
      </c>
      <c r="K51" s="49">
        <f t="shared" si="1"/>
        <v>79954451.840000153</v>
      </c>
      <c r="L51" s="29">
        <f t="shared" si="2"/>
        <v>126586969.7100001</v>
      </c>
      <c r="M51" s="18">
        <f>SUM(M52:M78)</f>
        <v>570803131.21000004</v>
      </c>
      <c r="N51" s="29">
        <f t="shared" si="3"/>
        <v>-90150682.450000048</v>
      </c>
      <c r="O51" s="18">
        <f>SUM(O52:O78)</f>
        <v>403824258.64999998</v>
      </c>
      <c r="P51" s="29">
        <f t="shared" si="4"/>
        <v>-166978872.56000006</v>
      </c>
    </row>
    <row r="52" spans="1:16" ht="39" customHeight="1" x14ac:dyDescent="0.3">
      <c r="A52" s="5" t="s">
        <v>81</v>
      </c>
      <c r="B52" s="34" t="s">
        <v>11</v>
      </c>
      <c r="C52" s="35" t="s">
        <v>80</v>
      </c>
      <c r="D52" s="41" t="s">
        <v>2</v>
      </c>
      <c r="E52" s="40" t="s">
        <v>8</v>
      </c>
      <c r="F52" s="6"/>
      <c r="G52" s="18">
        <v>2319500</v>
      </c>
      <c r="H52" s="18">
        <v>15128568.43</v>
      </c>
      <c r="I52" s="28">
        <f t="shared" si="0"/>
        <v>12809068.43</v>
      </c>
      <c r="J52" s="19">
        <v>0</v>
      </c>
      <c r="K52" s="49">
        <f t="shared" si="1"/>
        <v>-2319500</v>
      </c>
      <c r="L52" s="29">
        <f t="shared" si="2"/>
        <v>-15128568.43</v>
      </c>
      <c r="M52" s="19">
        <v>0</v>
      </c>
      <c r="N52" s="29">
        <f t="shared" si="3"/>
        <v>0</v>
      </c>
      <c r="O52" s="19">
        <v>0</v>
      </c>
      <c r="P52" s="29">
        <f t="shared" si="4"/>
        <v>0</v>
      </c>
    </row>
    <row r="53" spans="1:16" ht="39" customHeight="1" x14ac:dyDescent="0.3">
      <c r="A53" s="5" t="s">
        <v>132</v>
      </c>
      <c r="B53" s="34" t="s">
        <v>11</v>
      </c>
      <c r="C53" s="35" t="s">
        <v>133</v>
      </c>
      <c r="D53" s="41" t="s">
        <v>2</v>
      </c>
      <c r="E53" s="40" t="s">
        <v>8</v>
      </c>
      <c r="F53" s="6"/>
      <c r="G53" s="18">
        <v>62294469.299999997</v>
      </c>
      <c r="H53" s="18">
        <v>0</v>
      </c>
      <c r="I53" s="28">
        <f t="shared" si="0"/>
        <v>-62294469.299999997</v>
      </c>
      <c r="J53" s="19">
        <v>0</v>
      </c>
      <c r="K53" s="49">
        <f t="shared" si="1"/>
        <v>-62294469.299999997</v>
      </c>
      <c r="L53" s="29"/>
      <c r="M53" s="19">
        <v>0</v>
      </c>
      <c r="N53" s="29"/>
      <c r="O53" s="19">
        <v>0</v>
      </c>
      <c r="P53" s="29"/>
    </row>
    <row r="54" spans="1:16" ht="65.25" customHeight="1" x14ac:dyDescent="0.3">
      <c r="A54" s="11" t="s">
        <v>161</v>
      </c>
      <c r="B54" s="34" t="s">
        <v>11</v>
      </c>
      <c r="C54" s="44" t="s">
        <v>162</v>
      </c>
      <c r="D54" s="41" t="s">
        <v>2</v>
      </c>
      <c r="E54" s="40" t="s">
        <v>8</v>
      </c>
      <c r="F54" s="6"/>
      <c r="G54" s="18">
        <v>0</v>
      </c>
      <c r="H54" s="18">
        <v>23841800</v>
      </c>
      <c r="I54" s="28">
        <f t="shared" ref="I54" si="22">H54-G54</f>
        <v>23841800</v>
      </c>
      <c r="J54" s="19">
        <v>0</v>
      </c>
      <c r="K54" s="49">
        <f t="shared" ref="K54" si="23">J54-G54</f>
        <v>0</v>
      </c>
      <c r="L54" s="29">
        <f t="shared" ref="L54" si="24">J54-H54</f>
        <v>-23841800</v>
      </c>
      <c r="M54" s="19">
        <v>0</v>
      </c>
      <c r="N54" s="29">
        <f t="shared" ref="N54" si="25">M54-J54</f>
        <v>0</v>
      </c>
      <c r="O54" s="19">
        <v>0</v>
      </c>
      <c r="P54" s="29">
        <f t="shared" ref="P54" si="26">O54-M54</f>
        <v>0</v>
      </c>
    </row>
    <row r="55" spans="1:16" ht="141.75" customHeight="1" x14ac:dyDescent="0.3">
      <c r="A55" s="11" t="s">
        <v>110</v>
      </c>
      <c r="B55" s="34" t="s">
        <v>11</v>
      </c>
      <c r="C55" s="44" t="s">
        <v>111</v>
      </c>
      <c r="D55" s="41" t="s">
        <v>2</v>
      </c>
      <c r="E55" s="40" t="s">
        <v>8</v>
      </c>
      <c r="F55" s="6"/>
      <c r="G55" s="18">
        <v>2193801.16</v>
      </c>
      <c r="H55" s="18">
        <v>0</v>
      </c>
      <c r="I55" s="28">
        <f t="shared" si="0"/>
        <v>-2193801.16</v>
      </c>
      <c r="J55" s="19">
        <v>0</v>
      </c>
      <c r="K55" s="49">
        <f t="shared" si="1"/>
        <v>-2193801.16</v>
      </c>
      <c r="L55" s="29">
        <f t="shared" si="2"/>
        <v>0</v>
      </c>
      <c r="M55" s="19">
        <v>0</v>
      </c>
      <c r="N55" s="29">
        <f t="shared" si="3"/>
        <v>0</v>
      </c>
      <c r="O55" s="19">
        <v>0</v>
      </c>
      <c r="P55" s="29">
        <f t="shared" si="4"/>
        <v>0</v>
      </c>
    </row>
    <row r="56" spans="1:16" ht="42" customHeight="1" x14ac:dyDescent="0.3">
      <c r="A56" s="5" t="s">
        <v>134</v>
      </c>
      <c r="B56" s="34" t="s">
        <v>11</v>
      </c>
      <c r="C56" s="39" t="s">
        <v>135</v>
      </c>
      <c r="D56" s="41" t="s">
        <v>2</v>
      </c>
      <c r="E56" s="40" t="s">
        <v>8</v>
      </c>
      <c r="F56" s="6"/>
      <c r="G56" s="18">
        <v>51123986.170000002</v>
      </c>
      <c r="H56" s="18">
        <v>6711506.4500000002</v>
      </c>
      <c r="I56" s="28">
        <f t="shared" si="0"/>
        <v>-44412479.719999999</v>
      </c>
      <c r="J56" s="19">
        <v>0</v>
      </c>
      <c r="K56" s="49">
        <f t="shared" si="1"/>
        <v>-51123986.170000002</v>
      </c>
      <c r="L56" s="29">
        <f t="shared" si="2"/>
        <v>-6711506.4500000002</v>
      </c>
      <c r="M56" s="19">
        <v>0</v>
      </c>
      <c r="N56" s="29">
        <f t="shared" si="3"/>
        <v>0</v>
      </c>
      <c r="O56" s="19">
        <v>0</v>
      </c>
      <c r="P56" s="29">
        <f t="shared" si="4"/>
        <v>0</v>
      </c>
    </row>
    <row r="57" spans="1:16" ht="84" customHeight="1" x14ac:dyDescent="0.3">
      <c r="A57" s="5" t="s">
        <v>87</v>
      </c>
      <c r="B57" s="34" t="s">
        <v>11</v>
      </c>
      <c r="C57" s="39" t="s">
        <v>88</v>
      </c>
      <c r="D57" s="41" t="s">
        <v>2</v>
      </c>
      <c r="E57" s="40" t="s">
        <v>8</v>
      </c>
      <c r="F57" s="6"/>
      <c r="G57" s="18"/>
      <c r="H57" s="18">
        <v>0</v>
      </c>
      <c r="I57" s="28">
        <f t="shared" si="0"/>
        <v>0</v>
      </c>
      <c r="J57" s="19">
        <v>204244.37</v>
      </c>
      <c r="K57" s="49">
        <f t="shared" si="1"/>
        <v>204244.37</v>
      </c>
      <c r="L57" s="29">
        <f t="shared" si="2"/>
        <v>204244.37</v>
      </c>
      <c r="M57" s="19">
        <v>0</v>
      </c>
      <c r="N57" s="29">
        <f t="shared" si="3"/>
        <v>-204244.37</v>
      </c>
      <c r="O57" s="19"/>
      <c r="P57" s="29">
        <f t="shared" si="4"/>
        <v>0</v>
      </c>
    </row>
    <row r="58" spans="1:16" ht="46.5" customHeight="1" x14ac:dyDescent="0.3">
      <c r="A58" s="5" t="s">
        <v>149</v>
      </c>
      <c r="B58" s="34" t="s">
        <v>11</v>
      </c>
      <c r="C58" s="39" t="s">
        <v>148</v>
      </c>
      <c r="D58" s="41" t="s">
        <v>2</v>
      </c>
      <c r="E58" s="40" t="s">
        <v>8</v>
      </c>
      <c r="F58" s="6"/>
      <c r="G58" s="18"/>
      <c r="H58" s="18">
        <v>0</v>
      </c>
      <c r="I58" s="28">
        <f t="shared" si="0"/>
        <v>0</v>
      </c>
      <c r="J58" s="19">
        <v>0</v>
      </c>
      <c r="K58" s="49">
        <f t="shared" si="1"/>
        <v>0</v>
      </c>
      <c r="L58" s="29">
        <f t="shared" si="2"/>
        <v>0</v>
      </c>
      <c r="M58" s="19">
        <v>0</v>
      </c>
      <c r="N58" s="29">
        <f t="shared" si="3"/>
        <v>0</v>
      </c>
      <c r="O58" s="19"/>
      <c r="P58" s="29">
        <f t="shared" si="4"/>
        <v>0</v>
      </c>
    </row>
    <row r="59" spans="1:16" ht="58.5" customHeight="1" x14ac:dyDescent="0.3">
      <c r="A59" s="5" t="s">
        <v>140</v>
      </c>
      <c r="B59" s="34" t="s">
        <v>11</v>
      </c>
      <c r="C59" s="39" t="s">
        <v>141</v>
      </c>
      <c r="D59" s="41" t="s">
        <v>2</v>
      </c>
      <c r="E59" s="40" t="s">
        <v>8</v>
      </c>
      <c r="F59" s="6"/>
      <c r="G59" s="18">
        <v>1953925.62</v>
      </c>
      <c r="H59" s="18">
        <v>0</v>
      </c>
      <c r="I59" s="28">
        <f t="shared" si="0"/>
        <v>-1953925.62</v>
      </c>
      <c r="J59" s="19">
        <v>504316.57</v>
      </c>
      <c r="K59" s="49">
        <f t="shared" si="1"/>
        <v>-1449609.05</v>
      </c>
      <c r="L59" s="29">
        <f t="shared" si="2"/>
        <v>504316.57</v>
      </c>
      <c r="M59" s="19"/>
      <c r="N59" s="29">
        <f t="shared" si="3"/>
        <v>-504316.57</v>
      </c>
      <c r="O59" s="19"/>
      <c r="P59" s="29">
        <f t="shared" si="4"/>
        <v>0</v>
      </c>
    </row>
    <row r="60" spans="1:16" ht="44.25" customHeight="1" x14ac:dyDescent="0.3">
      <c r="A60" s="5" t="s">
        <v>146</v>
      </c>
      <c r="B60" s="34" t="s">
        <v>11</v>
      </c>
      <c r="C60" s="39" t="s">
        <v>147</v>
      </c>
      <c r="D60" s="41" t="s">
        <v>2</v>
      </c>
      <c r="E60" s="40" t="s">
        <v>8</v>
      </c>
      <c r="F60" s="6"/>
      <c r="G60" s="18">
        <v>18947067.719999999</v>
      </c>
      <c r="H60" s="18">
        <v>68843868.25</v>
      </c>
      <c r="I60" s="28">
        <f t="shared" si="0"/>
        <v>49896800.530000001</v>
      </c>
      <c r="J60" s="19">
        <v>25000000</v>
      </c>
      <c r="K60" s="49">
        <f t="shared" si="1"/>
        <v>6052932.2800000012</v>
      </c>
      <c r="L60" s="29">
        <f t="shared" si="2"/>
        <v>-43843868.25</v>
      </c>
      <c r="M60" s="19">
        <v>0</v>
      </c>
      <c r="N60" s="29">
        <f t="shared" si="3"/>
        <v>-25000000</v>
      </c>
      <c r="O60" s="19">
        <v>0</v>
      </c>
      <c r="P60" s="29">
        <f t="shared" si="4"/>
        <v>0</v>
      </c>
    </row>
    <row r="61" spans="1:16" ht="27.75" customHeight="1" x14ac:dyDescent="0.3">
      <c r="A61" s="5" t="s">
        <v>84</v>
      </c>
      <c r="B61" s="34" t="s">
        <v>11</v>
      </c>
      <c r="C61" s="39" t="s">
        <v>85</v>
      </c>
      <c r="D61" s="41" t="s">
        <v>2</v>
      </c>
      <c r="E61" s="40" t="s">
        <v>8</v>
      </c>
      <c r="F61" s="6"/>
      <c r="G61" s="18">
        <v>1273913.69</v>
      </c>
      <c r="H61" s="18">
        <v>25393229.329999998</v>
      </c>
      <c r="I61" s="28">
        <f t="shared" si="0"/>
        <v>24119315.639999997</v>
      </c>
      <c r="J61" s="19">
        <v>25785000</v>
      </c>
      <c r="K61" s="49">
        <f t="shared" si="1"/>
        <v>24511086.309999999</v>
      </c>
      <c r="L61" s="29">
        <f t="shared" si="2"/>
        <v>391770.67000000179</v>
      </c>
      <c r="M61" s="19">
        <v>0</v>
      </c>
      <c r="N61" s="29">
        <f t="shared" si="3"/>
        <v>-25785000</v>
      </c>
      <c r="O61" s="19"/>
      <c r="P61" s="29">
        <f t="shared" si="4"/>
        <v>0</v>
      </c>
    </row>
    <row r="62" spans="1:16" ht="48" customHeight="1" x14ac:dyDescent="0.3">
      <c r="A62" s="5" t="s">
        <v>86</v>
      </c>
      <c r="B62" s="34" t="s">
        <v>11</v>
      </c>
      <c r="C62" s="39" t="s">
        <v>89</v>
      </c>
      <c r="D62" s="41" t="s">
        <v>2</v>
      </c>
      <c r="E62" s="40" t="s">
        <v>8</v>
      </c>
      <c r="F62" s="6"/>
      <c r="G62" s="18">
        <v>6975096.0099999998</v>
      </c>
      <c r="H62" s="18">
        <v>6960350.6399999997</v>
      </c>
      <c r="I62" s="28">
        <f t="shared" si="0"/>
        <v>-14745.370000000112</v>
      </c>
      <c r="J62" s="19">
        <v>6434267.8099999996</v>
      </c>
      <c r="K62" s="49">
        <f t="shared" si="1"/>
        <v>-540828.20000000019</v>
      </c>
      <c r="L62" s="29">
        <f>J62-H62</f>
        <v>-526082.83000000007</v>
      </c>
      <c r="M62" s="19">
        <v>0</v>
      </c>
      <c r="N62" s="29">
        <f>M62-J62</f>
        <v>-6434267.8099999996</v>
      </c>
      <c r="O62" s="19">
        <v>0</v>
      </c>
      <c r="P62" s="29">
        <f>O62-M62</f>
        <v>0</v>
      </c>
    </row>
    <row r="63" spans="1:16" ht="60.75" customHeight="1" x14ac:dyDescent="0.3">
      <c r="A63" s="5" t="s">
        <v>151</v>
      </c>
      <c r="B63" s="34" t="s">
        <v>11</v>
      </c>
      <c r="C63" s="39" t="s">
        <v>150</v>
      </c>
      <c r="D63" s="41" t="s">
        <v>2</v>
      </c>
      <c r="E63" s="40" t="s">
        <v>8</v>
      </c>
      <c r="F63" s="6"/>
      <c r="G63" s="18">
        <v>431550</v>
      </c>
      <c r="H63" s="18">
        <v>0</v>
      </c>
      <c r="I63" s="28">
        <f t="shared" si="0"/>
        <v>-431550</v>
      </c>
      <c r="J63" s="19">
        <v>1302478.57</v>
      </c>
      <c r="K63" s="49">
        <f t="shared" si="1"/>
        <v>870928.57000000007</v>
      </c>
      <c r="L63" s="29">
        <f>J63-H63</f>
        <v>1302478.57</v>
      </c>
      <c r="M63" s="19">
        <v>0</v>
      </c>
      <c r="N63" s="29">
        <f>M63-J63</f>
        <v>-1302478.57</v>
      </c>
      <c r="O63" s="19">
        <v>0</v>
      </c>
      <c r="P63" s="29">
        <f>O63-M63</f>
        <v>0</v>
      </c>
    </row>
    <row r="64" spans="1:16" ht="81.75" customHeight="1" x14ac:dyDescent="0.3">
      <c r="A64" s="5" t="s">
        <v>169</v>
      </c>
      <c r="B64" s="34" t="s">
        <v>11</v>
      </c>
      <c r="C64" s="39" t="s">
        <v>170</v>
      </c>
      <c r="D64" s="41" t="s">
        <v>2</v>
      </c>
      <c r="E64" s="40" t="s">
        <v>8</v>
      </c>
      <c r="F64" s="6"/>
      <c r="G64" s="18">
        <v>0</v>
      </c>
      <c r="H64" s="18">
        <v>0</v>
      </c>
      <c r="I64" s="28">
        <f t="shared" ref="I64" si="27">H64-G64</f>
        <v>0</v>
      </c>
      <c r="J64" s="19">
        <v>0</v>
      </c>
      <c r="K64" s="49">
        <f t="shared" ref="K64" si="28">J64-G64</f>
        <v>0</v>
      </c>
      <c r="L64" s="29">
        <f>J64-H64</f>
        <v>0</v>
      </c>
      <c r="M64" s="19">
        <v>11111224.49</v>
      </c>
      <c r="N64" s="29">
        <f>M64-J64</f>
        <v>11111224.49</v>
      </c>
      <c r="O64" s="19">
        <v>0</v>
      </c>
      <c r="P64" s="29">
        <f>O64-M64</f>
        <v>-11111224.49</v>
      </c>
    </row>
    <row r="65" spans="1:16" ht="29.25" customHeight="1" x14ac:dyDescent="0.3">
      <c r="A65" s="5" t="s">
        <v>82</v>
      </c>
      <c r="B65" s="34" t="s">
        <v>11</v>
      </c>
      <c r="C65" s="39" t="s">
        <v>83</v>
      </c>
      <c r="D65" s="41" t="s">
        <v>2</v>
      </c>
      <c r="E65" s="40" t="s">
        <v>8</v>
      </c>
      <c r="F65" s="6"/>
      <c r="G65" s="18">
        <v>143033380.25</v>
      </c>
      <c r="H65" s="18">
        <v>74379159.620000005</v>
      </c>
      <c r="I65" s="28">
        <f t="shared" si="0"/>
        <v>-68654220.629999995</v>
      </c>
      <c r="J65" s="19">
        <v>241119067.66999999</v>
      </c>
      <c r="K65" s="49">
        <f t="shared" si="1"/>
        <v>98085687.419999987</v>
      </c>
      <c r="L65" s="29">
        <f t="shared" si="2"/>
        <v>166739908.04999998</v>
      </c>
      <c r="M65" s="19">
        <v>197113640</v>
      </c>
      <c r="N65" s="29">
        <f t="shared" si="3"/>
        <v>-44005427.669999987</v>
      </c>
      <c r="O65" s="19">
        <v>25965729.949999999</v>
      </c>
      <c r="P65" s="29">
        <f t="shared" si="4"/>
        <v>-171147910.05000001</v>
      </c>
    </row>
    <row r="66" spans="1:16" ht="44.25" customHeight="1" x14ac:dyDescent="0.3">
      <c r="A66" s="5" t="s">
        <v>90</v>
      </c>
      <c r="B66" s="34" t="s">
        <v>11</v>
      </c>
      <c r="C66" s="39" t="s">
        <v>91</v>
      </c>
      <c r="D66" s="41" t="s">
        <v>2</v>
      </c>
      <c r="E66" s="40" t="s">
        <v>8</v>
      </c>
      <c r="F66" s="6"/>
      <c r="G66" s="18">
        <v>236313247.78999999</v>
      </c>
      <c r="H66" s="18">
        <v>270543173.87</v>
      </c>
      <c r="I66" s="28">
        <f t="shared" si="0"/>
        <v>34229926.080000013</v>
      </c>
      <c r="J66" s="19">
        <v>302629994.47000003</v>
      </c>
      <c r="K66" s="49">
        <f t="shared" si="1"/>
        <v>66316746.680000037</v>
      </c>
      <c r="L66" s="29">
        <f t="shared" si="2"/>
        <v>32086820.600000024</v>
      </c>
      <c r="M66" s="19">
        <v>304103832.51999998</v>
      </c>
      <c r="N66" s="29">
        <f t="shared" si="3"/>
        <v>1473838.0499999523</v>
      </c>
      <c r="O66" s="19">
        <v>318822226.5</v>
      </c>
      <c r="P66" s="29">
        <f t="shared" si="4"/>
        <v>14718393.980000019</v>
      </c>
    </row>
    <row r="67" spans="1:16" ht="85.5" customHeight="1" x14ac:dyDescent="0.3">
      <c r="A67" s="5" t="s">
        <v>92</v>
      </c>
      <c r="B67" s="34" t="s">
        <v>11</v>
      </c>
      <c r="C67" s="39" t="s">
        <v>93</v>
      </c>
      <c r="D67" s="41" t="s">
        <v>2</v>
      </c>
      <c r="E67" s="40" t="s">
        <v>8</v>
      </c>
      <c r="F67" s="6"/>
      <c r="G67" s="18">
        <v>2634328.52</v>
      </c>
      <c r="H67" s="18">
        <v>3712464</v>
      </c>
      <c r="I67" s="28">
        <f t="shared" si="0"/>
        <v>1078135.48</v>
      </c>
      <c r="J67" s="19">
        <v>3418647</v>
      </c>
      <c r="K67" s="49">
        <f t="shared" si="1"/>
        <v>784318.48</v>
      </c>
      <c r="L67" s="29">
        <f t="shared" si="2"/>
        <v>-293817</v>
      </c>
      <c r="M67" s="19">
        <v>3554530</v>
      </c>
      <c r="N67" s="29">
        <f t="shared" si="3"/>
        <v>135883</v>
      </c>
      <c r="O67" s="19">
        <v>3696884</v>
      </c>
      <c r="P67" s="29">
        <f t="shared" si="4"/>
        <v>142354</v>
      </c>
    </row>
    <row r="68" spans="1:16" ht="59.25" customHeight="1" x14ac:dyDescent="0.3">
      <c r="A68" s="5" t="s">
        <v>142</v>
      </c>
      <c r="B68" s="34" t="s">
        <v>11</v>
      </c>
      <c r="C68" s="39" t="s">
        <v>143</v>
      </c>
      <c r="D68" s="41" t="s">
        <v>2</v>
      </c>
      <c r="E68" s="40" t="s">
        <v>8</v>
      </c>
      <c r="F68" s="6"/>
      <c r="G68" s="18">
        <v>12534839.800000001</v>
      </c>
      <c r="H68" s="18">
        <v>0</v>
      </c>
      <c r="I68" s="28">
        <f t="shared" si="0"/>
        <v>-12534839.800000001</v>
      </c>
      <c r="J68" s="19">
        <v>13621230</v>
      </c>
      <c r="K68" s="49">
        <f t="shared" si="1"/>
        <v>1086390.1999999993</v>
      </c>
      <c r="L68" s="29">
        <f t="shared" si="2"/>
        <v>13621230</v>
      </c>
      <c r="M68" s="19">
        <v>13621230</v>
      </c>
      <c r="N68" s="29">
        <f t="shared" si="3"/>
        <v>0</v>
      </c>
      <c r="O68" s="19">
        <v>13621230</v>
      </c>
      <c r="P68" s="29">
        <f t="shared" si="4"/>
        <v>0</v>
      </c>
    </row>
    <row r="69" spans="1:16" ht="44.25" customHeight="1" x14ac:dyDescent="0.3">
      <c r="A69" s="5" t="s">
        <v>119</v>
      </c>
      <c r="B69" s="34" t="s">
        <v>11</v>
      </c>
      <c r="C69" s="39" t="s">
        <v>109</v>
      </c>
      <c r="D69" s="41" t="s">
        <v>2</v>
      </c>
      <c r="E69" s="40" t="s">
        <v>8</v>
      </c>
      <c r="F69" s="6"/>
      <c r="G69" s="18">
        <v>366794</v>
      </c>
      <c r="H69" s="18">
        <v>431170</v>
      </c>
      <c r="I69" s="28">
        <f t="shared" si="0"/>
        <v>64376</v>
      </c>
      <c r="J69" s="19">
        <v>451128</v>
      </c>
      <c r="K69" s="49">
        <f t="shared" si="1"/>
        <v>84334</v>
      </c>
      <c r="L69" s="29">
        <f t="shared" si="2"/>
        <v>19958</v>
      </c>
      <c r="M69" s="19">
        <v>467460</v>
      </c>
      <c r="N69" s="29">
        <f t="shared" si="3"/>
        <v>16332</v>
      </c>
      <c r="O69" s="19">
        <v>467460</v>
      </c>
      <c r="P69" s="29">
        <f t="shared" si="4"/>
        <v>0</v>
      </c>
    </row>
    <row r="70" spans="1:16" ht="64.5" customHeight="1" x14ac:dyDescent="0.3">
      <c r="A70" s="5" t="s">
        <v>94</v>
      </c>
      <c r="B70" s="34" t="s">
        <v>11</v>
      </c>
      <c r="C70" s="39" t="s">
        <v>95</v>
      </c>
      <c r="D70" s="41" t="s">
        <v>2</v>
      </c>
      <c r="E70" s="40" t="s">
        <v>8</v>
      </c>
      <c r="F70" s="6"/>
      <c r="G70" s="18">
        <v>238082</v>
      </c>
      <c r="H70" s="18">
        <v>4723</v>
      </c>
      <c r="I70" s="28">
        <f t="shared" si="0"/>
        <v>-233359</v>
      </c>
      <c r="J70" s="19">
        <v>4997</v>
      </c>
      <c r="K70" s="49">
        <f t="shared" si="1"/>
        <v>-233085</v>
      </c>
      <c r="L70" s="29">
        <f t="shared" si="2"/>
        <v>274</v>
      </c>
      <c r="M70" s="19">
        <v>4451</v>
      </c>
      <c r="N70" s="29">
        <f t="shared" si="3"/>
        <v>-546</v>
      </c>
      <c r="O70" s="19">
        <v>4451</v>
      </c>
      <c r="P70" s="29">
        <f t="shared" si="4"/>
        <v>0</v>
      </c>
    </row>
    <row r="71" spans="1:16" ht="60.75" customHeight="1" x14ac:dyDescent="0.3">
      <c r="A71" s="5" t="s">
        <v>96</v>
      </c>
      <c r="B71" s="34" t="s">
        <v>11</v>
      </c>
      <c r="C71" s="42" t="s">
        <v>97</v>
      </c>
      <c r="D71" s="43" t="s">
        <v>2</v>
      </c>
      <c r="E71" s="40" t="s">
        <v>8</v>
      </c>
      <c r="F71" s="6"/>
      <c r="G71" s="18">
        <v>0</v>
      </c>
      <c r="H71" s="18">
        <v>0</v>
      </c>
      <c r="I71" s="28">
        <f t="shared" si="0"/>
        <v>0</v>
      </c>
      <c r="J71" s="19">
        <v>0</v>
      </c>
      <c r="K71" s="49">
        <f t="shared" si="1"/>
        <v>0</v>
      </c>
      <c r="L71" s="29">
        <f t="shared" si="2"/>
        <v>0</v>
      </c>
      <c r="M71" s="19">
        <v>0</v>
      </c>
      <c r="N71" s="29">
        <f t="shared" si="3"/>
        <v>0</v>
      </c>
      <c r="O71" s="19">
        <v>0</v>
      </c>
      <c r="P71" s="29">
        <f t="shared" si="4"/>
        <v>0</v>
      </c>
    </row>
    <row r="72" spans="1:16" ht="81.75" customHeight="1" x14ac:dyDescent="0.3">
      <c r="A72" s="5" t="s">
        <v>98</v>
      </c>
      <c r="B72" s="34" t="s">
        <v>11</v>
      </c>
      <c r="C72" s="42" t="s">
        <v>99</v>
      </c>
      <c r="D72" s="43" t="s">
        <v>2</v>
      </c>
      <c r="E72" s="40" t="s">
        <v>8</v>
      </c>
      <c r="F72" s="6"/>
      <c r="G72" s="18">
        <v>10239670.4</v>
      </c>
      <c r="H72" s="18">
        <v>14796800</v>
      </c>
      <c r="I72" s="28">
        <f t="shared" si="0"/>
        <v>4557129.5999999996</v>
      </c>
      <c r="J72" s="19">
        <v>14796800</v>
      </c>
      <c r="K72" s="49">
        <f t="shared" si="1"/>
        <v>4557129.5999999996</v>
      </c>
      <c r="L72" s="29">
        <f t="shared" si="2"/>
        <v>0</v>
      </c>
      <c r="M72" s="19">
        <v>15056900</v>
      </c>
      <c r="N72" s="29">
        <f t="shared" si="3"/>
        <v>260100</v>
      </c>
      <c r="O72" s="19">
        <v>15289545</v>
      </c>
      <c r="P72" s="29">
        <f t="shared" si="4"/>
        <v>232645</v>
      </c>
    </row>
    <row r="73" spans="1:16" ht="37.5" customHeight="1" x14ac:dyDescent="0.3">
      <c r="A73" s="5" t="s">
        <v>120</v>
      </c>
      <c r="B73" s="34" t="s">
        <v>11</v>
      </c>
      <c r="C73" s="42" t="s">
        <v>112</v>
      </c>
      <c r="D73" s="43" t="s">
        <v>2</v>
      </c>
      <c r="E73" s="40" t="s">
        <v>8</v>
      </c>
      <c r="F73" s="6"/>
      <c r="G73" s="18">
        <v>0</v>
      </c>
      <c r="H73" s="18">
        <v>0</v>
      </c>
      <c r="I73" s="28">
        <f t="shared" si="0"/>
        <v>0</v>
      </c>
      <c r="J73" s="19">
        <v>0</v>
      </c>
      <c r="K73" s="49">
        <f t="shared" si="1"/>
        <v>0</v>
      </c>
      <c r="L73" s="29">
        <f t="shared" si="2"/>
        <v>0</v>
      </c>
      <c r="M73" s="19">
        <v>0</v>
      </c>
      <c r="N73" s="29">
        <f t="shared" si="3"/>
        <v>0</v>
      </c>
      <c r="O73" s="19">
        <v>0</v>
      </c>
      <c r="P73" s="29">
        <f t="shared" si="4"/>
        <v>0</v>
      </c>
    </row>
    <row r="74" spans="1:16" ht="42.75" customHeight="1" x14ac:dyDescent="0.3">
      <c r="A74" s="5" t="s">
        <v>100</v>
      </c>
      <c r="B74" s="34" t="s">
        <v>11</v>
      </c>
      <c r="C74" s="42" t="s">
        <v>101</v>
      </c>
      <c r="D74" s="43" t="s">
        <v>2</v>
      </c>
      <c r="E74" s="40" t="s">
        <v>8</v>
      </c>
      <c r="F74" s="6"/>
      <c r="G74" s="18">
        <v>1509632</v>
      </c>
      <c r="H74" s="18">
        <v>1490622</v>
      </c>
      <c r="I74" s="28">
        <f t="shared" si="0"/>
        <v>-19010</v>
      </c>
      <c r="J74" s="19">
        <v>1532764</v>
      </c>
      <c r="K74" s="49">
        <f t="shared" si="1"/>
        <v>23132</v>
      </c>
      <c r="L74" s="29">
        <f t="shared" si="2"/>
        <v>42142</v>
      </c>
      <c r="M74" s="19">
        <v>1583476</v>
      </c>
      <c r="N74" s="29">
        <f t="shared" si="3"/>
        <v>50712</v>
      </c>
      <c r="O74" s="19">
        <v>1636216</v>
      </c>
      <c r="P74" s="29">
        <f t="shared" si="4"/>
        <v>52740</v>
      </c>
    </row>
    <row r="75" spans="1:16" ht="42.75" customHeight="1" x14ac:dyDescent="0.3">
      <c r="A75" s="5" t="s">
        <v>136</v>
      </c>
      <c r="B75" s="34" t="s">
        <v>11</v>
      </c>
      <c r="C75" s="42" t="s">
        <v>137</v>
      </c>
      <c r="D75" s="43" t="s">
        <v>2</v>
      </c>
      <c r="E75" s="40" t="s">
        <v>8</v>
      </c>
      <c r="F75" s="6"/>
      <c r="G75" s="18">
        <v>2095709.57</v>
      </c>
      <c r="H75" s="18">
        <v>2304802</v>
      </c>
      <c r="I75" s="28">
        <f t="shared" si="0"/>
        <v>209092.42999999993</v>
      </c>
      <c r="J75" s="19">
        <v>2914514</v>
      </c>
      <c r="K75" s="49">
        <f t="shared" si="1"/>
        <v>818804.42999999993</v>
      </c>
      <c r="L75" s="29">
        <f t="shared" si="2"/>
        <v>609712</v>
      </c>
      <c r="M75" s="19">
        <v>2948011</v>
      </c>
      <c r="N75" s="29">
        <f t="shared" si="3"/>
        <v>33497</v>
      </c>
      <c r="O75" s="19">
        <v>3065930</v>
      </c>
      <c r="P75" s="29">
        <f t="shared" si="4"/>
        <v>117919</v>
      </c>
    </row>
    <row r="76" spans="1:16" ht="32.25" customHeight="1" x14ac:dyDescent="0.3">
      <c r="A76" s="5" t="s">
        <v>138</v>
      </c>
      <c r="B76" s="34" t="s">
        <v>11</v>
      </c>
      <c r="C76" s="42" t="s">
        <v>139</v>
      </c>
      <c r="D76" s="43" t="s">
        <v>2</v>
      </c>
      <c r="E76" s="40" t="s">
        <v>8</v>
      </c>
      <c r="F76" s="6"/>
      <c r="G76" s="18">
        <v>353579</v>
      </c>
      <c r="H76" s="18">
        <v>357701</v>
      </c>
      <c r="I76" s="28">
        <f t="shared" si="0"/>
        <v>4122</v>
      </c>
      <c r="J76" s="19">
        <v>445227</v>
      </c>
      <c r="K76" s="49">
        <f t="shared" si="1"/>
        <v>91648</v>
      </c>
      <c r="L76" s="29">
        <f t="shared" si="2"/>
        <v>87526</v>
      </c>
      <c r="M76" s="19">
        <v>449239</v>
      </c>
      <c r="N76" s="29">
        <f t="shared" si="3"/>
        <v>4012</v>
      </c>
      <c r="O76" s="19">
        <v>465449</v>
      </c>
      <c r="P76" s="29">
        <f t="shared" si="4"/>
        <v>16210</v>
      </c>
    </row>
    <row r="77" spans="1:16" ht="106.5" customHeight="1" x14ac:dyDescent="0.3">
      <c r="A77" s="5" t="s">
        <v>164</v>
      </c>
      <c r="B77" s="34" t="s">
        <v>11</v>
      </c>
      <c r="C77" s="42" t="s">
        <v>163</v>
      </c>
      <c r="D77" s="43" t="s">
        <v>2</v>
      </c>
      <c r="E77" s="40" t="s">
        <v>8</v>
      </c>
      <c r="F77" s="6"/>
      <c r="G77" s="18">
        <v>0</v>
      </c>
      <c r="H77" s="18">
        <v>371034.3</v>
      </c>
      <c r="I77" s="28">
        <f t="shared" ref="I77" si="29">H77-G77</f>
        <v>371034.3</v>
      </c>
      <c r="J77" s="19">
        <v>1484137.2</v>
      </c>
      <c r="K77" s="49">
        <f t="shared" ref="K77" si="30">J77-G77</f>
        <v>1484137.2</v>
      </c>
      <c r="L77" s="29">
        <f t="shared" ref="L77" si="31">J77-H77</f>
        <v>1113102.8999999999</v>
      </c>
      <c r="M77" s="19">
        <v>1484137.2</v>
      </c>
      <c r="N77" s="29">
        <f t="shared" ref="N77" si="32">M77-J77</f>
        <v>0</v>
      </c>
      <c r="O77" s="19">
        <v>1484137.2</v>
      </c>
      <c r="P77" s="29">
        <f t="shared" ref="P77" si="33">O77-M77</f>
        <v>0</v>
      </c>
    </row>
    <row r="78" spans="1:16" ht="84" customHeight="1" x14ac:dyDescent="0.3">
      <c r="A78" s="5" t="s">
        <v>102</v>
      </c>
      <c r="B78" s="34" t="s">
        <v>11</v>
      </c>
      <c r="C78" s="42" t="s">
        <v>103</v>
      </c>
      <c r="D78" s="43" t="s">
        <v>2</v>
      </c>
      <c r="E78" s="40" t="s">
        <v>8</v>
      </c>
      <c r="F78" s="6"/>
      <c r="G78" s="18">
        <v>14166788.82</v>
      </c>
      <c r="H78" s="18">
        <v>16848000</v>
      </c>
      <c r="I78" s="28">
        <f t="shared" si="0"/>
        <v>2681211.1799999997</v>
      </c>
      <c r="J78" s="19">
        <v>19305000</v>
      </c>
      <c r="K78" s="49">
        <f t="shared" si="1"/>
        <v>5138211.18</v>
      </c>
      <c r="L78" s="29">
        <f t="shared" si="2"/>
        <v>2457000</v>
      </c>
      <c r="M78" s="19">
        <v>19305000</v>
      </c>
      <c r="N78" s="29">
        <f t="shared" si="3"/>
        <v>0</v>
      </c>
      <c r="O78" s="19">
        <v>19305000</v>
      </c>
      <c r="P78" s="29">
        <f t="shared" si="4"/>
        <v>0</v>
      </c>
    </row>
    <row r="79" spans="1:16" ht="42" customHeight="1" x14ac:dyDescent="0.3">
      <c r="A79" s="5" t="s">
        <v>165</v>
      </c>
      <c r="B79" s="34" t="s">
        <v>11</v>
      </c>
      <c r="C79" s="42" t="s">
        <v>154</v>
      </c>
      <c r="D79" s="43" t="s">
        <v>2</v>
      </c>
      <c r="E79" s="40" t="s">
        <v>8</v>
      </c>
      <c r="F79" s="6"/>
      <c r="G79" s="18">
        <v>10000000</v>
      </c>
      <c r="H79" s="18">
        <v>2247871.06</v>
      </c>
      <c r="I79" s="28">
        <f t="shared" ref="I79" si="34">H79-G79</f>
        <v>-7752128.9399999995</v>
      </c>
      <c r="J79" s="19">
        <v>0</v>
      </c>
      <c r="K79" s="49">
        <f t="shared" ref="K79" si="35">J79-G79</f>
        <v>-10000000</v>
      </c>
      <c r="L79" s="29">
        <f t="shared" ref="L79" si="36">J79-H79</f>
        <v>-2247871.06</v>
      </c>
      <c r="M79" s="19">
        <v>0</v>
      </c>
      <c r="N79" s="29">
        <f t="shared" ref="N79" si="37">M79-J79</f>
        <v>0</v>
      </c>
      <c r="O79" s="19">
        <v>0</v>
      </c>
      <c r="P79" s="29">
        <f t="shared" ref="P79" si="38">O79-M79</f>
        <v>0</v>
      </c>
    </row>
    <row r="80" spans="1:16" x14ac:dyDescent="0.3">
      <c r="A80" s="9" t="s">
        <v>10</v>
      </c>
      <c r="B80" s="45"/>
      <c r="C80" s="46"/>
      <c r="D80" s="47"/>
      <c r="E80" s="48"/>
      <c r="F80" s="10"/>
      <c r="G80" s="21">
        <f>G50+G8</f>
        <v>1030205965.9299999</v>
      </c>
      <c r="H80" s="55">
        <f>H50+H8</f>
        <v>973047833.95000005</v>
      </c>
      <c r="I80" s="28">
        <f t="shared" ref="I80" si="39">H80-G80</f>
        <v>-57158131.9799999</v>
      </c>
      <c r="J80" s="21">
        <f>J50+J8</f>
        <v>1102903578.6600001</v>
      </c>
      <c r="K80" s="49">
        <f t="shared" ref="K80" si="40">J80-G80</f>
        <v>72697612.730000138</v>
      </c>
      <c r="L80" s="29">
        <f>J80-H80</f>
        <v>129855744.71000004</v>
      </c>
      <c r="M80" s="21">
        <f>M50+M8</f>
        <v>996005675.21000004</v>
      </c>
      <c r="N80" s="29">
        <f t="shared" si="3"/>
        <v>-106897903.45000005</v>
      </c>
      <c r="O80" s="21">
        <f>O50+O8</f>
        <v>823176110.64999998</v>
      </c>
      <c r="P80" s="29">
        <f t="shared" si="4"/>
        <v>-172829564.56000006</v>
      </c>
    </row>
  </sheetData>
  <mergeCells count="4">
    <mergeCell ref="B5:E5"/>
    <mergeCell ref="B6:E6"/>
    <mergeCell ref="B7:E7"/>
    <mergeCell ref="A1:P3"/>
  </mergeCells>
  <phoneticPr fontId="10" type="noConversion"/>
  <pageMargins left="0.70866141732283472" right="0.70866141732283472" top="0.74803149606299213" bottom="0.74803149606299213" header="0.31496062992125984" footer="0.31496062992125984"/>
  <pageSetup paperSize="9" scale="41" fitToHeight="1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2023-11-21T00:35:54Z</dcterms:modified>
</cp:coreProperties>
</file>